
<file path=[Content_Types].xml><?xml version="1.0" encoding="utf-8"?>
<Types xmlns="http://schemas.openxmlformats.org/package/2006/content-types">
  <Default Extension="08d481ce2e6378c8b3492a5438438208" ContentType="image/png"/>
  <Default Extension="7" ContentType="image/png"/>
  <Default Extension="bin" ContentType="application/vnd.openxmlformats-officedocument.spreadsheetml.printerSettings"/>
  <Default Extension="cf17e786b97fde4860ff0b98a404701f" ContentType="image/png"/>
  <Default Extension="f2dbd079068622692d8b57832120921d" ContentType="image/png"/>
  <Default Extension="IJoB2IAflCzjheZJfaz5mfzEWw5jRcoWEgDQz1yU2Yk" ContentType="image/png"/>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media/image4.jpg" ContentType="image/png"/>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aicpa-my.sharepoint.com/personal/orowe_aicpa_org/Documents/Oliver Rowe/FM 2024/CGMA or CPA writers/Liam Bastick/Excel images article/Screenshots/"/>
    </mc:Choice>
  </mc:AlternateContent>
  <xr:revisionPtr revIDLastSave="0" documentId="13_ncr:1_{D9219E6A-3F3B-4A01-BA0F-FD7ABAC6A262}" xr6:coauthVersionLast="47" xr6:coauthVersionMax="47" xr10:uidLastSave="{00000000-0000-0000-0000-000000000000}"/>
  <bookViews>
    <workbookView xWindow="3660" yWindow="9780" windowWidth="12090" windowHeight="9700" firstSheet="8" activeTab="11" xr2:uid="{00000000-000D-0000-FFFF-FFFF00000000}"/>
  </bookViews>
  <sheets>
    <sheet name="Cover" sheetId="1" r:id="rId1"/>
    <sheet name="Navigator" sheetId="3" r:id="rId2"/>
    <sheet name="Style Guide" sheetId="4" r:id="rId3"/>
    <sheet name="Model Parameters" sheetId="2" r:id="rId4"/>
    <sheet name="Get Data from Picture" sheetId="10" r:id="rId5"/>
    <sheet name="Picture in Cell" sheetId="11" r:id="rId6"/>
    <sheet name="Sizing" sheetId="12" r:id="rId7"/>
    <sheet name="Formatting" sheetId="13" r:id="rId8"/>
    <sheet name="Chinese Zodiac" sheetId="14" r:id="rId9"/>
    <sheet name="Large Image" sheetId="15" r:id="rId10"/>
    <sheet name="IMAGE" sheetId="16" r:id="rId11"/>
    <sheet name="PivotTable" sheetId="17" r:id="rId12"/>
    <sheet name="Flags in PivotTable" sheetId="18" r:id="rId13"/>
  </sheets>
  <definedNames>
    <definedName name="Client_Name">'Model Parameters'!$G$11</definedName>
    <definedName name="Days_in_Year">'Model Parameters'!$G$18</definedName>
    <definedName name="HL_1">Cover!$A$3</definedName>
    <definedName name="HL_10">'Large Image'!$A$3</definedName>
    <definedName name="HL_11">IMAGE!$A$3</definedName>
    <definedName name="HL_12">PivotTable!$A$3</definedName>
    <definedName name="HL_13">'Flags in PivotTable'!$A$3</definedName>
    <definedName name="HL_3">'Style Guide'!$A$3</definedName>
    <definedName name="HL_4">'Model Parameters'!$A$3</definedName>
    <definedName name="HL_5">'Get Data from Picture'!$A$3</definedName>
    <definedName name="HL_6">'Picture in Cell'!$A$3</definedName>
    <definedName name="HL_7">Sizing!$A$3</definedName>
    <definedName name="HL_8">Formatting!$A$3</definedName>
    <definedName name="HL_9">'Chinese Zodiac'!$A$3</definedName>
    <definedName name="HL_Model_Parameters">'Model Parameters'!$A$4</definedName>
    <definedName name="HL_Navigator">Navigator!$A$1</definedName>
    <definedName name="Model_Name">'Model Parameters'!$G$10</definedName>
    <definedName name="Months_in_Half_Yr">'Model Parameters'!$G$21</definedName>
    <definedName name="Months_in_Month">'Model Parameters'!$G$19</definedName>
    <definedName name="Months_in_Qtr">'Model Parameters'!$G$20</definedName>
    <definedName name="Months_in_Year">'Model Parameters'!$G$22</definedName>
    <definedName name="Quarters_in_Year">'Model Parameters'!$G$23</definedName>
    <definedName name="Rounding_Accuracy">'Model Parameters'!$G$25</definedName>
    <definedName name="Thousand">'Model Parameters'!$G$30</definedName>
    <definedName name="Very_Large_Number">'Model Parameters'!$G$27</definedName>
    <definedName name="Very_Small_Number">'Model Parameters'!$G$28</definedName>
  </definedNames>
  <calcPr calcId="191029"/>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8" l="1"/>
  <c r="A1" i="18"/>
  <c r="G28" i="14"/>
  <c r="G10" i="17" a="1"/>
  <c r="G10" i="17" s="1"/>
  <c r="G11" i="17" a="1"/>
  <c r="G11" i="17" s="1"/>
  <c r="G12" i="17" a="1"/>
  <c r="G12" i="17" s="1"/>
  <c r="G13" i="17" a="1"/>
  <c r="G13" i="17" s="1"/>
  <c r="G14" i="17" a="1"/>
  <c r="G14" i="17" s="1"/>
  <c r="G15" i="17" a="1"/>
  <c r="G15" i="17" s="1"/>
  <c r="G16" i="17" a="1"/>
  <c r="G16" i="17" s="1"/>
  <c r="G17" i="17" a="1"/>
  <c r="G17" i="17" s="1"/>
  <c r="G18" i="17" a="1"/>
  <c r="G18" i="17" s="1"/>
  <c r="G19" i="17" a="1"/>
  <c r="G19" i="17" s="1"/>
  <c r="G20" i="17" a="1"/>
  <c r="G20" i="17" s="1"/>
  <c r="G21" i="17" a="1"/>
  <c r="G21" i="17" s="1"/>
  <c r="G22" i="17" a="1"/>
  <c r="G22" i="17" s="1"/>
  <c r="G23" i="17" a="1"/>
  <c r="G23" i="17" s="1"/>
  <c r="G24" i="17" a="1"/>
  <c r="G24" i="17" s="1"/>
  <c r="G25" i="17" a="1"/>
  <c r="G25" i="17" s="1"/>
  <c r="G26" i="17" a="1"/>
  <c r="G26" i="17" s="1"/>
  <c r="G27" i="17" a="1"/>
  <c r="G27" i="17" s="1"/>
  <c r="G28" i="17" a="1"/>
  <c r="G28" i="17" s="1"/>
  <c r="G29" i="17" a="1"/>
  <c r="G29" i="17" s="1"/>
  <c r="G30" i="17" a="1"/>
  <c r="G30" i="17" s="1"/>
  <c r="G31" i="17" a="1"/>
  <c r="G31" i="17" s="1"/>
  <c r="G32" i="17" a="1"/>
  <c r="G32" i="17" s="1"/>
  <c r="G33" i="17" a="1"/>
  <c r="G33" i="17" s="1"/>
  <c r="G34" i="17" a="1"/>
  <c r="G34" i="17" s="1"/>
  <c r="G35" i="17" a="1"/>
  <c r="G35" i="17" s="1"/>
  <c r="G36" i="17" a="1"/>
  <c r="G36" i="17" s="1"/>
  <c r="G37" i="17" a="1"/>
  <c r="G37" i="17" s="1"/>
  <c r="G38" i="17" a="1"/>
  <c r="G38" i="17" s="1"/>
  <c r="G39" i="17" a="1"/>
  <c r="G39" i="17" s="1"/>
  <c r="G40" i="17" a="1"/>
  <c r="G40" i="17" s="1"/>
  <c r="G41" i="17" a="1"/>
  <c r="G41" i="17" s="1"/>
  <c r="G42" i="17" a="1"/>
  <c r="G42" i="17" s="1"/>
  <c r="G43" i="17" a="1"/>
  <c r="G43" i="17" s="1"/>
  <c r="G44" i="17" a="1"/>
  <c r="G44" i="17" s="1"/>
  <c r="G45" i="17" a="1"/>
  <c r="G45" i="17" s="1"/>
  <c r="G46" i="17" a="1"/>
  <c r="G46" i="17" s="1"/>
  <c r="G47" i="17" a="1"/>
  <c r="G47" i="17" s="1"/>
  <c r="G48" i="17" a="1"/>
  <c r="G48" i="17" s="1"/>
  <c r="G49" i="17" a="1"/>
  <c r="G49" i="17" s="1"/>
  <c r="G50" i="17" a="1"/>
  <c r="G50" i="17" s="1"/>
  <c r="G51" i="17" a="1"/>
  <c r="G51" i="17" s="1"/>
  <c r="G52" i="17" a="1"/>
  <c r="G52" i="17" s="1"/>
  <c r="G53" i="17" a="1"/>
  <c r="G53" i="17" s="1"/>
  <c r="G54" i="17" a="1"/>
  <c r="G54" i="17" s="1"/>
  <c r="G55" i="17" a="1"/>
  <c r="G55" i="17" s="1"/>
  <c r="G56" i="17" a="1"/>
  <c r="G56" i="17" s="1"/>
  <c r="G57" i="17" a="1"/>
  <c r="G57" i="17" s="1"/>
  <c r="G58" i="17" a="1"/>
  <c r="G58" i="17" s="1"/>
  <c r="G59" i="17" a="1"/>
  <c r="G59" i="17" s="1"/>
  <c r="G60" i="17" a="1"/>
  <c r="G60" i="17" s="1"/>
  <c r="G61" i="17" a="1"/>
  <c r="G61" i="17" s="1"/>
  <c r="G62" i="17" a="1"/>
  <c r="G62" i="17" s="1"/>
  <c r="G63" i="17" a="1"/>
  <c r="G63" i="17" s="1"/>
  <c r="G64" i="17" a="1"/>
  <c r="G64" i="17" s="1"/>
  <c r="G65" i="17" a="1"/>
  <c r="G65" i="17" s="1"/>
  <c r="G66" i="17" a="1"/>
  <c r="G66" i="17" s="1"/>
  <c r="G67" i="17" a="1"/>
  <c r="G67" i="17" s="1"/>
  <c r="G68" i="17" a="1"/>
  <c r="G68" i="17" s="1"/>
  <c r="G69" i="17" a="1"/>
  <c r="G69" i="17" s="1"/>
  <c r="G70" i="17" a="1"/>
  <c r="G70" i="17" s="1"/>
  <c r="G71" i="17" a="1"/>
  <c r="G71" i="17" s="1"/>
  <c r="G72" i="17" a="1"/>
  <c r="G72" i="17" s="1"/>
  <c r="G73" i="17" a="1"/>
  <c r="G73" i="17" s="1"/>
  <c r="G74" i="17" a="1"/>
  <c r="G74" i="17" s="1"/>
  <c r="G75" i="17" a="1"/>
  <c r="G75" i="17" s="1"/>
  <c r="G76" i="17" a="1"/>
  <c r="G76" i="17" s="1"/>
  <c r="G77" i="17" a="1"/>
  <c r="G77" i="17" s="1"/>
  <c r="G78" i="17" a="1"/>
  <c r="G78" i="17" s="1"/>
  <c r="G79" i="17" a="1"/>
  <c r="G79" i="17" s="1"/>
  <c r="G80" i="17" a="1"/>
  <c r="G80" i="17" s="1"/>
  <c r="G81" i="17" a="1"/>
  <c r="G81" i="17" s="1"/>
  <c r="G82" i="17" a="1"/>
  <c r="G82" i="17" s="1"/>
  <c r="G83" i="17" a="1"/>
  <c r="G83" i="17" s="1"/>
  <c r="G84" i="17" a="1"/>
  <c r="G84" i="17" s="1"/>
  <c r="G85" i="17" a="1"/>
  <c r="G85" i="17" s="1"/>
  <c r="G86" i="17" a="1"/>
  <c r="G86" i="17" s="1"/>
  <c r="G87" i="17" a="1"/>
  <c r="G87" i="17" s="1"/>
  <c r="G88" i="17" a="1"/>
  <c r="G88" i="17" s="1"/>
  <c r="G89" i="17" a="1"/>
  <c r="G89" i="17" s="1"/>
  <c r="G90" i="17" a="1"/>
  <c r="G90" i="17" s="1"/>
  <c r="G91" i="17" a="1"/>
  <c r="G91" i="17" s="1"/>
  <c r="G92" i="17" a="1"/>
  <c r="G92" i="17" s="1"/>
  <c r="G93" i="17" a="1"/>
  <c r="G93" i="17" s="1"/>
  <c r="G94" i="17" a="1"/>
  <c r="G94" i="17" s="1"/>
  <c r="G95" i="17" a="1"/>
  <c r="G95" i="17" s="1"/>
  <c r="G96" i="17" a="1"/>
  <c r="G96" i="17" s="1"/>
  <c r="G97" i="17" a="1"/>
  <c r="G97" i="17" s="1"/>
  <c r="G98" i="17" a="1"/>
  <c r="G98" i="17" s="1"/>
  <c r="G99" i="17" a="1"/>
  <c r="G99" i="17" s="1"/>
  <c r="G100" i="17" a="1"/>
  <c r="G100" i="17" s="1"/>
  <c r="G101" i="17" a="1"/>
  <c r="G101" i="17" s="1"/>
  <c r="G102" i="17" a="1"/>
  <c r="G102" i="17" s="1"/>
  <c r="G103" i="17" a="1"/>
  <c r="G103" i="17" s="1"/>
  <c r="G104" i="17" a="1"/>
  <c r="G104" i="17" s="1"/>
  <c r="G105" i="17" a="1"/>
  <c r="G105" i="17" s="1"/>
  <c r="G106" i="17" a="1"/>
  <c r="G106" i="17" s="1"/>
  <c r="G107" i="17" a="1"/>
  <c r="G107" i="17" s="1"/>
  <c r="G108" i="17" a="1"/>
  <c r="G108" i="17" s="1"/>
  <c r="G109" i="17" a="1"/>
  <c r="G109" i="17" s="1"/>
  <c r="G110" i="17" a="1"/>
  <c r="G110" i="17" s="1"/>
  <c r="G111" i="17" a="1"/>
  <c r="G111" i="17" s="1"/>
  <c r="G112" i="17" a="1"/>
  <c r="G112" i="17" s="1"/>
  <c r="G113" i="17" a="1"/>
  <c r="G113" i="17" s="1"/>
  <c r="G114" i="17" a="1"/>
  <c r="G114" i="17" s="1"/>
  <c r="G115" i="17" a="1"/>
  <c r="G115" i="17" s="1"/>
  <c r="G116" i="17" a="1"/>
  <c r="G116" i="17" s="1"/>
  <c r="G117" i="17" a="1"/>
  <c r="G117" i="17" s="1"/>
  <c r="G118" i="17" a="1"/>
  <c r="G118" i="17" s="1"/>
  <c r="G119" i="17" a="1"/>
  <c r="G119" i="17" s="1"/>
  <c r="G120" i="17" a="1"/>
  <c r="G120" i="17" s="1"/>
  <c r="G121" i="17" a="1"/>
  <c r="G121" i="17" s="1"/>
  <c r="G122" i="17" a="1"/>
  <c r="G122" i="17" s="1"/>
  <c r="G123" i="17" a="1"/>
  <c r="G123" i="17" s="1"/>
  <c r="G124" i="17" a="1"/>
  <c r="G124" i="17" s="1"/>
  <c r="G125" i="17" a="1"/>
  <c r="G125" i="17" s="1"/>
  <c r="G126" i="17" a="1"/>
  <c r="G126" i="17" s="1"/>
  <c r="G127" i="17" a="1"/>
  <c r="G127" i="17" s="1"/>
  <c r="G128" i="17" a="1"/>
  <c r="G128" i="17" s="1"/>
  <c r="G129" i="17" a="1"/>
  <c r="G129" i="17" s="1"/>
  <c r="G130" i="17" a="1"/>
  <c r="G130" i="17" s="1"/>
  <c r="G131" i="17" a="1"/>
  <c r="G131" i="17" s="1"/>
  <c r="G132" i="17" a="1"/>
  <c r="G132" i="17" s="1"/>
  <c r="G133" i="17" a="1"/>
  <c r="G133" i="17" s="1"/>
  <c r="G134" i="17" a="1"/>
  <c r="G134" i="17" s="1"/>
  <c r="G135" i="17" a="1"/>
  <c r="G135" i="17" s="1"/>
  <c r="G136" i="17" a="1"/>
  <c r="G136" i="17" s="1"/>
  <c r="G137" i="17" a="1"/>
  <c r="G137" i="17" s="1"/>
  <c r="G138" i="17" a="1"/>
  <c r="G138" i="17" s="1"/>
  <c r="G139" i="17" a="1"/>
  <c r="G139" i="17" s="1"/>
  <c r="G140" i="17" a="1"/>
  <c r="G140" i="17" s="1"/>
  <c r="G141" i="17" a="1"/>
  <c r="G141" i="17" s="1"/>
  <c r="G142" i="17" a="1"/>
  <c r="G142" i="17" s="1"/>
  <c r="G143" i="17" a="1"/>
  <c r="G143" i="17" s="1"/>
  <c r="G144" i="17" a="1"/>
  <c r="G144" i="17" s="1"/>
  <c r="G145" i="17" a="1"/>
  <c r="G145" i="17" s="1"/>
  <c r="G146" i="17" a="1"/>
  <c r="G146" i="17" s="1"/>
  <c r="G147" i="17" a="1"/>
  <c r="G147" i="17" s="1"/>
  <c r="G148" i="17" a="1"/>
  <c r="G148" i="17" s="1"/>
  <c r="G149" i="17" a="1"/>
  <c r="G149" i="17" s="1"/>
  <c r="G150" i="17" a="1"/>
  <c r="G150" i="17" s="1"/>
  <c r="G151" i="17" a="1"/>
  <c r="G151" i="17" s="1"/>
  <c r="G152" i="17" a="1"/>
  <c r="G152" i="17" s="1"/>
  <c r="G153" i="17" a="1"/>
  <c r="G153" i="17" s="1"/>
  <c r="G154" i="17" a="1"/>
  <c r="G154" i="17" s="1"/>
  <c r="G155" i="17" a="1"/>
  <c r="G155" i="17" s="1"/>
  <c r="G156" i="17" a="1"/>
  <c r="G156" i="17" s="1"/>
  <c r="G157" i="17" a="1"/>
  <c r="G157" i="17" s="1"/>
  <c r="G158" i="17" a="1"/>
  <c r="G158" i="17" s="1"/>
  <c r="G159" i="17" a="1"/>
  <c r="G159" i="17" s="1"/>
  <c r="G160" i="17" a="1"/>
  <c r="G160" i="17" s="1"/>
  <c r="G161" i="17" a="1"/>
  <c r="G161" i="17" s="1"/>
  <c r="G162" i="17" a="1"/>
  <c r="G162" i="17" s="1"/>
  <c r="G163" i="17" a="1"/>
  <c r="G163" i="17" s="1"/>
  <c r="G164" i="17" a="1"/>
  <c r="G164" i="17" s="1"/>
  <c r="G165" i="17" a="1"/>
  <c r="G165" i="17" s="1"/>
  <c r="G166" i="17" a="1"/>
  <c r="G166" i="17" s="1"/>
  <c r="G167" i="17" a="1"/>
  <c r="G167" i="17" s="1"/>
  <c r="G168" i="17" a="1"/>
  <c r="G168" i="17" s="1"/>
  <c r="G169" i="17" a="1"/>
  <c r="G169" i="17" s="1"/>
  <c r="G170" i="17" a="1"/>
  <c r="G170" i="17" s="1"/>
  <c r="G171" i="17" a="1"/>
  <c r="G171" i="17" s="1"/>
  <c r="G172" i="17" a="1"/>
  <c r="G172" i="17" s="1"/>
  <c r="G173" i="17" a="1"/>
  <c r="G173" i="17" s="1"/>
  <c r="G174" i="17" a="1"/>
  <c r="G174" i="17" s="1"/>
  <c r="G175" i="17" a="1"/>
  <c r="G175" i="17" s="1"/>
  <c r="G176" i="17" a="1"/>
  <c r="G176" i="17" s="1"/>
  <c r="G177" i="17" a="1"/>
  <c r="G177" i="17" s="1"/>
  <c r="G178" i="17" a="1"/>
  <c r="G178" i="17" s="1"/>
  <c r="G179" i="17" a="1"/>
  <c r="G179" i="17" s="1"/>
  <c r="G180" i="17" a="1"/>
  <c r="G180" i="17" s="1"/>
  <c r="G181" i="17" a="1"/>
  <c r="G181" i="17" s="1"/>
  <c r="G182" i="17" a="1"/>
  <c r="G182" i="17" s="1"/>
  <c r="G183" i="17" a="1"/>
  <c r="G183" i="17" s="1"/>
  <c r="G184" i="17" a="1"/>
  <c r="G184" i="17" s="1"/>
  <c r="G185" i="17" a="1"/>
  <c r="G185" i="17" s="1"/>
  <c r="G186" i="17" a="1"/>
  <c r="G186" i="17" s="1"/>
  <c r="G187" i="17" a="1"/>
  <c r="G187" i="17" s="1"/>
  <c r="G188" i="17" a="1"/>
  <c r="G188" i="17" s="1"/>
  <c r="G189" i="17" a="1"/>
  <c r="G189" i="17" s="1"/>
  <c r="G190" i="17" a="1"/>
  <c r="G190" i="17" s="1"/>
  <c r="G191" i="17" a="1"/>
  <c r="G191" i="17" s="1"/>
  <c r="G192" i="17" a="1"/>
  <c r="G192" i="17" s="1"/>
  <c r="G193" i="17" a="1"/>
  <c r="G193" i="17" s="1"/>
  <c r="G194" i="17" a="1"/>
  <c r="G194" i="17" s="1"/>
  <c r="G195" i="17" a="1"/>
  <c r="G195" i="17" s="1"/>
  <c r="G196" i="17" a="1"/>
  <c r="G196" i="17" s="1"/>
  <c r="G197" i="17" a="1"/>
  <c r="G197" i="17" s="1"/>
  <c r="G198" i="17" a="1"/>
  <c r="G198" i="17" s="1"/>
  <c r="G199" i="17" a="1"/>
  <c r="G199" i="17" s="1"/>
  <c r="G200" i="17" a="1"/>
  <c r="G200" i="17" s="1"/>
  <c r="G201" i="17" a="1"/>
  <c r="G201" i="17" s="1"/>
  <c r="G202" i="17" a="1"/>
  <c r="G202" i="17" s="1"/>
  <c r="G203" i="17" a="1"/>
  <c r="G203" i="17" s="1"/>
  <c r="G204" i="17" a="1"/>
  <c r="G204" i="17" s="1"/>
  <c r="G205" i="17" a="1"/>
  <c r="G205" i="17" s="1"/>
  <c r="G206" i="17" a="1"/>
  <c r="G206" i="17" s="1"/>
  <c r="G207" i="17" a="1"/>
  <c r="G207" i="17" s="1"/>
  <c r="G208" i="17" a="1"/>
  <c r="G208" i="17" s="1"/>
  <c r="G209" i="17" a="1"/>
  <c r="G209" i="17" s="1"/>
  <c r="G210" i="17" a="1"/>
  <c r="G210" i="17" s="1"/>
  <c r="G211" i="17" a="1"/>
  <c r="G211" i="17" s="1"/>
  <c r="G212" i="17" a="1"/>
  <c r="G212" i="17" s="1"/>
  <c r="G213" i="17" a="1"/>
  <c r="G213" i="17" s="1"/>
  <c r="G214" i="17" a="1"/>
  <c r="G214" i="17" s="1"/>
  <c r="G215" i="17" a="1"/>
  <c r="G215" i="17" s="1"/>
  <c r="G216" i="17" a="1"/>
  <c r="G216" i="17" s="1"/>
  <c r="G217" i="17" a="1"/>
  <c r="G217" i="17" s="1"/>
  <c r="G218" i="17" a="1"/>
  <c r="G218" i="17" s="1"/>
  <c r="G219" i="17" a="1"/>
  <c r="G219" i="17" s="1"/>
  <c r="G220" i="17" a="1"/>
  <c r="G220" i="17" s="1"/>
  <c r="G221" i="17" a="1"/>
  <c r="G221" i="17" s="1"/>
  <c r="G222" i="17" a="1"/>
  <c r="G222" i="17" s="1"/>
  <c r="G223" i="17" a="1"/>
  <c r="G223" i="17" s="1"/>
  <c r="G224" i="17" a="1"/>
  <c r="G224" i="17" s="1"/>
  <c r="G225" i="17" a="1"/>
  <c r="G225" i="17" s="1"/>
  <c r="G226" i="17" a="1"/>
  <c r="G226" i="17" s="1"/>
  <c r="G227" i="17" a="1"/>
  <c r="G227" i="17" s="1"/>
  <c r="G228" i="17" a="1"/>
  <c r="G228" i="17" s="1"/>
  <c r="G229" i="17" a="1"/>
  <c r="G229" i="17" s="1"/>
  <c r="G230" i="17" a="1"/>
  <c r="G230" i="17"/>
  <c r="G231" i="17" a="1"/>
  <c r="G231" i="17" s="1"/>
  <c r="G232" i="17" a="1"/>
  <c r="G232" i="17" s="1"/>
  <c r="G233" i="17" a="1"/>
  <c r="G233" i="17" s="1"/>
  <c r="G234" i="17" a="1"/>
  <c r="G234" i="17" s="1"/>
  <c r="G235" i="17" a="1"/>
  <c r="G235" i="17" s="1"/>
  <c r="G236" i="17" a="1"/>
  <c r="G236" i="17" s="1"/>
  <c r="G237" i="17" a="1"/>
  <c r="G237" i="17" s="1"/>
  <c r="G238" i="17" a="1"/>
  <c r="G238" i="17" s="1"/>
  <c r="G239" i="17" a="1"/>
  <c r="G239" i="17" s="1"/>
  <c r="G240" i="17" a="1"/>
  <c r="G240" i="17" s="1"/>
  <c r="G241" i="17" a="1"/>
  <c r="G241" i="17" s="1"/>
  <c r="G242" i="17" a="1"/>
  <c r="G242" i="17" s="1"/>
  <c r="G243" i="17" a="1"/>
  <c r="G243" i="17" s="1"/>
  <c r="G244" i="17" a="1"/>
  <c r="G244" i="17" s="1"/>
  <c r="G245" i="17" a="1"/>
  <c r="G245" i="17"/>
  <c r="G246" i="17" a="1"/>
  <c r="G246" i="17" s="1"/>
  <c r="G247" i="17" a="1"/>
  <c r="G247" i="17" s="1"/>
  <c r="G248" i="17" a="1"/>
  <c r="G248" i="17"/>
  <c r="G249" i="17" a="1"/>
  <c r="G249" i="17" s="1"/>
  <c r="G250" i="17" a="1"/>
  <c r="G250" i="17" s="1"/>
  <c r="G251" i="17" a="1"/>
  <c r="G251" i="17" s="1"/>
  <c r="G252" i="17" a="1"/>
  <c r="G252" i="17" s="1"/>
  <c r="G253" i="17" a="1"/>
  <c r="G253" i="17" s="1"/>
  <c r="G254" i="17" a="1"/>
  <c r="G254" i="17" s="1"/>
  <c r="G255" i="17" a="1"/>
  <c r="G255" i="17" s="1"/>
  <c r="G256" i="17" a="1"/>
  <c r="G256" i="17" s="1"/>
  <c r="G257" i="17" a="1"/>
  <c r="G257" i="17" s="1"/>
  <c r="G258" i="17" a="1"/>
  <c r="G258" i="17" s="1"/>
  <c r="G259" i="17" a="1"/>
  <c r="G259" i="17" s="1"/>
  <c r="G260" i="17" a="1"/>
  <c r="G260" i="17" s="1"/>
  <c r="G261" i="17" a="1"/>
  <c r="G261" i="17" s="1"/>
  <c r="G262" i="17" a="1"/>
  <c r="G262" i="17" s="1"/>
  <c r="G263" i="17" a="1"/>
  <c r="G263" i="17" s="1"/>
  <c r="G264" i="17" a="1"/>
  <c r="G264" i="17" s="1"/>
  <c r="G265" i="17" a="1"/>
  <c r="G265" i="17" s="1"/>
  <c r="G266" i="17" a="1"/>
  <c r="G266" i="17" s="1"/>
  <c r="G267" i="17" a="1"/>
  <c r="G267" i="17" s="1"/>
  <c r="G268" i="17" a="1"/>
  <c r="G268" i="17" s="1"/>
  <c r="G269" i="17" a="1"/>
  <c r="G269" i="17" s="1"/>
  <c r="G270" i="17" a="1"/>
  <c r="G270" i="17" s="1"/>
  <c r="G271" i="17" a="1"/>
  <c r="G271" i="17" s="1"/>
  <c r="G272" i="17" a="1"/>
  <c r="G272" i="17" s="1"/>
  <c r="G273" i="17" a="1"/>
  <c r="G273" i="17" s="1"/>
  <c r="G274" i="17" a="1"/>
  <c r="G274" i="17" s="1"/>
  <c r="G275" i="17" a="1"/>
  <c r="G275" i="17" s="1"/>
  <c r="G276" i="17" a="1"/>
  <c r="G276" i="17" s="1"/>
  <c r="G277" i="17" a="1"/>
  <c r="G277" i="17" s="1"/>
  <c r="G278" i="17" a="1"/>
  <c r="G278" i="17" s="1"/>
  <c r="G279" i="17" a="1"/>
  <c r="G279" i="17" s="1"/>
  <c r="G280" i="17" a="1"/>
  <c r="G280" i="17" s="1"/>
  <c r="G281" i="17" a="1"/>
  <c r="G281" i="17" s="1"/>
  <c r="G282" i="17" a="1"/>
  <c r="G282" i="17" s="1"/>
  <c r="G283" i="17" a="1"/>
  <c r="G283" i="17" s="1"/>
  <c r="G284" i="17" a="1"/>
  <c r="G284" i="17" s="1"/>
  <c r="G285" i="17" a="1"/>
  <c r="G285" i="17" s="1"/>
  <c r="G286" i="17" a="1"/>
  <c r="G286" i="17" s="1"/>
  <c r="G287" i="17" a="1"/>
  <c r="G287" i="17" s="1"/>
  <c r="G288" i="17" a="1"/>
  <c r="G288" i="17" s="1"/>
  <c r="G289" i="17" a="1"/>
  <c r="G289" i="17" s="1"/>
  <c r="G290" i="17" a="1"/>
  <c r="G290" i="17" s="1"/>
  <c r="G291" i="17" a="1"/>
  <c r="G291" i="17" s="1"/>
  <c r="G292" i="17" a="1"/>
  <c r="G292" i="17" s="1"/>
  <c r="G293" i="17" a="1"/>
  <c r="G293" i="17" s="1"/>
  <c r="G294" i="17" a="1"/>
  <c r="G294" i="17" s="1"/>
  <c r="G295" i="17" a="1"/>
  <c r="G295" i="17" s="1"/>
  <c r="G296" i="17" a="1"/>
  <c r="G296" i="17" s="1"/>
  <c r="G297" i="17" a="1"/>
  <c r="G297" i="17" s="1"/>
  <c r="G298" i="17" a="1"/>
  <c r="G298" i="17" s="1"/>
  <c r="G299" i="17" a="1"/>
  <c r="G299" i="17" s="1"/>
  <c r="G300" i="17" a="1"/>
  <c r="G300" i="17" s="1"/>
  <c r="G301" i="17" a="1"/>
  <c r="G301" i="17" s="1"/>
  <c r="G302" i="17" a="1"/>
  <c r="G302" i="17" s="1"/>
  <c r="G303" i="17" a="1"/>
  <c r="G303" i="17" s="1"/>
  <c r="G304" i="17" a="1"/>
  <c r="G304" i="17" s="1"/>
  <c r="G305" i="17" a="1"/>
  <c r="G305" i="17" s="1"/>
  <c r="G306" i="17" a="1"/>
  <c r="G306" i="17" s="1"/>
  <c r="G307" i="17" a="1"/>
  <c r="G307" i="17" s="1"/>
  <c r="G308" i="17" a="1"/>
  <c r="G308" i="17" s="1"/>
  <c r="G309" i="17" a="1"/>
  <c r="G309" i="17" s="1"/>
  <c r="G310" i="17" a="1"/>
  <c r="G310" i="17" s="1"/>
  <c r="G311" i="17" a="1"/>
  <c r="G311" i="17" s="1"/>
  <c r="G312" i="17" a="1"/>
  <c r="G312" i="17" s="1"/>
  <c r="G313" i="17" a="1"/>
  <c r="G313" i="17" s="1"/>
  <c r="G314" i="17" a="1"/>
  <c r="G314" i="17" s="1"/>
  <c r="G315" i="17" a="1"/>
  <c r="G315" i="17" s="1"/>
  <c r="G316" i="17" a="1"/>
  <c r="G316" i="17" s="1"/>
  <c r="G317" i="17" a="1"/>
  <c r="G317" i="17" s="1"/>
  <c r="G318" i="17" a="1"/>
  <c r="G318" i="17" s="1"/>
  <c r="G319" i="17" a="1"/>
  <c r="G319" i="17" s="1"/>
  <c r="G320" i="17" a="1"/>
  <c r="G320" i="17" s="1"/>
  <c r="G321" i="17" a="1"/>
  <c r="G321" i="17" s="1"/>
  <c r="G322" i="17" a="1"/>
  <c r="G322" i="17" s="1"/>
  <c r="G323" i="17" a="1"/>
  <c r="G323" i="17" s="1"/>
  <c r="G324" i="17" a="1"/>
  <c r="G324" i="17" s="1"/>
  <c r="G325" i="17" a="1"/>
  <c r="G325" i="17" s="1"/>
  <c r="G326" i="17" a="1"/>
  <c r="G326" i="17" s="1"/>
  <c r="G327" i="17" a="1"/>
  <c r="G327" i="17" s="1"/>
  <c r="G328" i="17" a="1"/>
  <c r="G328" i="17" s="1"/>
  <c r="G329" i="17" a="1"/>
  <c r="G329" i="17" s="1"/>
  <c r="G330" i="17" a="1"/>
  <c r="G330" i="17" s="1"/>
  <c r="G331" i="17" a="1"/>
  <c r="G331" i="17" s="1"/>
  <c r="G332" i="17" a="1"/>
  <c r="G332" i="17" s="1"/>
  <c r="G333" i="17" a="1"/>
  <c r="G333" i="17" s="1"/>
  <c r="G334" i="17" a="1"/>
  <c r="G334" i="17" s="1"/>
  <c r="G335" i="17" a="1"/>
  <c r="G335" i="17" s="1"/>
  <c r="G336" i="17" a="1"/>
  <c r="G336" i="17" s="1"/>
  <c r="G337" i="17" a="1"/>
  <c r="G337" i="17" s="1"/>
  <c r="G338" i="17" a="1"/>
  <c r="G338" i="17" s="1"/>
  <c r="G339" i="17" a="1"/>
  <c r="G339" i="17" s="1"/>
  <c r="G340" i="17" a="1"/>
  <c r="G340" i="17" s="1"/>
  <c r="G341" i="17" a="1"/>
  <c r="G341" i="17" s="1"/>
  <c r="G342" i="17" a="1"/>
  <c r="G342" i="17" s="1"/>
  <c r="G343" i="17" a="1"/>
  <c r="G343" i="17" s="1"/>
  <c r="G344" i="17" a="1"/>
  <c r="G344" i="17" s="1"/>
  <c r="G345" i="17" a="1"/>
  <c r="G345" i="17" s="1"/>
  <c r="G346" i="17" a="1"/>
  <c r="G346" i="17" s="1"/>
  <c r="G347" i="17" a="1"/>
  <c r="G347" i="17" s="1"/>
  <c r="G348" i="17" a="1"/>
  <c r="G348" i="17" s="1"/>
  <c r="G349" i="17" a="1"/>
  <c r="G349" i="17" s="1"/>
  <c r="G350" i="17" a="1"/>
  <c r="G350" i="17" s="1"/>
  <c r="G351" i="17" a="1"/>
  <c r="G351" i="17" s="1"/>
  <c r="G352" i="17" a="1"/>
  <c r="G352" i="17" s="1"/>
  <c r="G353" i="17" a="1"/>
  <c r="G353" i="17" s="1"/>
  <c r="G354" i="17" a="1"/>
  <c r="G354" i="17" s="1"/>
  <c r="G355" i="17" a="1"/>
  <c r="G355" i="17" s="1"/>
  <c r="G356" i="17" a="1"/>
  <c r="G356" i="17" s="1"/>
  <c r="G357" i="17" a="1"/>
  <c r="G357" i="17" s="1"/>
  <c r="G358" i="17" a="1"/>
  <c r="G358" i="17" s="1"/>
  <c r="G359" i="17" a="1"/>
  <c r="G359" i="17" s="1"/>
  <c r="G360" i="17" a="1"/>
  <c r="G360" i="17" s="1"/>
  <c r="G361" i="17" a="1"/>
  <c r="G361" i="17" s="1"/>
  <c r="G362" i="17" a="1"/>
  <c r="G362" i="17" s="1"/>
  <c r="G363" i="17" a="1"/>
  <c r="G363" i="17" s="1"/>
  <c r="G364" i="17" a="1"/>
  <c r="G364" i="17" s="1"/>
  <c r="G365" i="17" a="1"/>
  <c r="G365" i="17" s="1"/>
  <c r="G366" i="17" a="1"/>
  <c r="G366" i="17" s="1"/>
  <c r="G367" i="17" a="1"/>
  <c r="G367" i="17" s="1"/>
  <c r="G368" i="17" a="1"/>
  <c r="G368" i="17" s="1"/>
  <c r="G369" i="17" a="1"/>
  <c r="G369" i="17" s="1"/>
  <c r="G370" i="17" a="1"/>
  <c r="G370" i="17" s="1"/>
  <c r="G371" i="17" a="1"/>
  <c r="G371" i="17" s="1"/>
  <c r="G372" i="17" a="1"/>
  <c r="G372" i="17" s="1"/>
  <c r="G373" i="17" a="1"/>
  <c r="G373" i="17" s="1"/>
  <c r="G374" i="17" a="1"/>
  <c r="G374" i="17" s="1"/>
  <c r="G375" i="17" a="1"/>
  <c r="G375" i="17" s="1"/>
  <c r="G376" i="17" a="1"/>
  <c r="G376" i="17" s="1"/>
  <c r="G377" i="17" a="1"/>
  <c r="G377" i="17" s="1"/>
  <c r="G378" i="17" a="1"/>
  <c r="G378" i="17" s="1"/>
  <c r="G379" i="17" a="1"/>
  <c r="G379" i="17" s="1"/>
  <c r="G380" i="17" a="1"/>
  <c r="G380" i="17" s="1"/>
  <c r="G381" i="17" a="1"/>
  <c r="G381" i="17" s="1"/>
  <c r="G382" i="17" a="1"/>
  <c r="G382" i="17" s="1"/>
  <c r="G383" i="17" a="1"/>
  <c r="G383" i="17" s="1"/>
  <c r="G384" i="17" a="1"/>
  <c r="G384" i="17" s="1"/>
  <c r="G385" i="17" a="1"/>
  <c r="G385" i="17" s="1"/>
  <c r="G386" i="17" a="1"/>
  <c r="G386" i="17" s="1"/>
  <c r="G387" i="17" a="1"/>
  <c r="G387" i="17" s="1"/>
  <c r="G388" i="17" a="1"/>
  <c r="G388" i="17" s="1"/>
  <c r="G389" i="17" a="1"/>
  <c r="G389" i="17" s="1"/>
  <c r="G390" i="17" a="1"/>
  <c r="G390" i="17" s="1"/>
  <c r="G391" i="17" a="1"/>
  <c r="G391" i="17" s="1"/>
  <c r="G392" i="17" a="1"/>
  <c r="G392" i="17" s="1"/>
  <c r="G393" i="17" a="1"/>
  <c r="G393" i="17" s="1"/>
  <c r="G394" i="17" a="1"/>
  <c r="G394" i="17" s="1"/>
  <c r="G395" i="17" a="1"/>
  <c r="G395" i="17" s="1"/>
  <c r="G396" i="17" a="1"/>
  <c r="G396" i="17" s="1"/>
  <c r="G397" i="17" a="1"/>
  <c r="G397" i="17" s="1"/>
  <c r="G398" i="17" a="1"/>
  <c r="G398" i="17" s="1"/>
  <c r="G399" i="17" a="1"/>
  <c r="G399" i="17" s="1"/>
  <c r="G400" i="17" a="1"/>
  <c r="G400" i="17" s="1"/>
  <c r="G401" i="17" a="1"/>
  <c r="G401" i="17" s="1"/>
  <c r="G402" i="17" a="1"/>
  <c r="G402" i="17" s="1"/>
  <c r="G403" i="17" a="1"/>
  <c r="G403" i="17" s="1"/>
  <c r="G404" i="17" a="1"/>
  <c r="G404" i="17" s="1"/>
  <c r="G405" i="17" a="1"/>
  <c r="G405" i="17" s="1"/>
  <c r="G406" i="17" a="1"/>
  <c r="G406" i="17" s="1"/>
  <c r="G407" i="17" a="1"/>
  <c r="G407" i="17" s="1"/>
  <c r="G408" i="17" a="1"/>
  <c r="G408" i="17" s="1"/>
  <c r="G409" i="17" a="1"/>
  <c r="G409" i="17" s="1"/>
  <c r="G410" i="17" a="1"/>
  <c r="G410" i="17" s="1"/>
  <c r="G411" i="17" a="1"/>
  <c r="G411" i="17" s="1"/>
  <c r="G412" i="17" a="1"/>
  <c r="G412" i="17" s="1"/>
  <c r="G413" i="17" a="1"/>
  <c r="G413" i="17" s="1"/>
  <c r="G414" i="17" a="1"/>
  <c r="G414" i="17" s="1"/>
  <c r="G415" i="17" a="1"/>
  <c r="G415" i="17" s="1"/>
  <c r="G416" i="17" a="1"/>
  <c r="G416" i="17" s="1"/>
  <c r="G417" i="17" a="1"/>
  <c r="G417" i="17" s="1"/>
  <c r="G418" i="17" a="1"/>
  <c r="G418" i="17" s="1"/>
  <c r="G419" i="17" a="1"/>
  <c r="G419" i="17" s="1"/>
  <c r="G420" i="17" a="1"/>
  <c r="G420" i="17" s="1"/>
  <c r="G421" i="17" a="1"/>
  <c r="G421" i="17" s="1"/>
  <c r="G422" i="17" a="1"/>
  <c r="G422" i="17" s="1"/>
  <c r="G423" i="17" a="1"/>
  <c r="G423" i="17" s="1"/>
  <c r="G424" i="17" a="1"/>
  <c r="G424" i="17" s="1"/>
  <c r="G425" i="17" a="1"/>
  <c r="G425" i="17" s="1"/>
  <c r="G426" i="17" a="1"/>
  <c r="G426" i="17" s="1"/>
  <c r="G427" i="17" a="1"/>
  <c r="G427" i="17" s="1"/>
  <c r="G428" i="17" a="1"/>
  <c r="G428" i="17" s="1"/>
  <c r="G429" i="17" a="1"/>
  <c r="G429" i="17" s="1"/>
  <c r="G430" i="17" a="1"/>
  <c r="G430" i="17" s="1"/>
  <c r="G431" i="17" a="1"/>
  <c r="G431" i="17" s="1"/>
  <c r="G432" i="17" a="1"/>
  <c r="G432" i="17" s="1"/>
  <c r="G433" i="17" a="1"/>
  <c r="G433" i="17" s="1"/>
  <c r="G434" i="17" a="1"/>
  <c r="G434" i="17" s="1"/>
  <c r="G435" i="17" a="1"/>
  <c r="G435" i="17" s="1"/>
  <c r="G436" i="17" a="1"/>
  <c r="G436" i="17" s="1"/>
  <c r="G437" i="17" a="1"/>
  <c r="G437" i="17" s="1"/>
  <c r="G438" i="17" a="1"/>
  <c r="G438" i="17" s="1"/>
  <c r="G439" i="17" a="1"/>
  <c r="G439" i="17" s="1"/>
  <c r="G440" i="17" a="1"/>
  <c r="G440" i="17" s="1"/>
  <c r="G441" i="17" a="1"/>
  <c r="G441" i="17" s="1"/>
  <c r="G442" i="17" a="1"/>
  <c r="G442" i="17" s="1"/>
  <c r="G443" i="17" a="1"/>
  <c r="G443" i="17" s="1"/>
  <c r="G444" i="17" a="1"/>
  <c r="G444" i="17" s="1"/>
  <c r="G445" i="17" a="1"/>
  <c r="G445" i="17" s="1"/>
  <c r="G446" i="17" a="1"/>
  <c r="G446" i="17" s="1"/>
  <c r="G447" i="17" a="1"/>
  <c r="G447" i="17" s="1"/>
  <c r="G448" i="17" a="1"/>
  <c r="G448" i="17" s="1"/>
  <c r="G449" i="17" a="1"/>
  <c r="G449" i="17" s="1"/>
  <c r="G450" i="17" a="1"/>
  <c r="G450" i="17" s="1"/>
  <c r="G451" i="17" a="1"/>
  <c r="G451" i="17" s="1"/>
  <c r="G452" i="17" a="1"/>
  <c r="G452" i="17" s="1"/>
  <c r="G453" i="17" a="1"/>
  <c r="G453" i="17" s="1"/>
  <c r="G454" i="17" a="1"/>
  <c r="G454" i="17" s="1"/>
  <c r="G455" i="17" a="1"/>
  <c r="G455" i="17" s="1"/>
  <c r="G456" i="17" a="1"/>
  <c r="G456" i="17" s="1"/>
  <c r="G457" i="17" a="1"/>
  <c r="G457" i="17" s="1"/>
  <c r="G458" i="17" a="1"/>
  <c r="G458" i="17" s="1"/>
  <c r="G459" i="17" a="1"/>
  <c r="G459" i="17" s="1"/>
  <c r="G460" i="17" a="1"/>
  <c r="G460" i="17" s="1"/>
  <c r="G461" i="17" a="1"/>
  <c r="G461" i="17" s="1"/>
  <c r="G462" i="17" a="1"/>
  <c r="G462" i="17" s="1"/>
  <c r="G463" i="17" a="1"/>
  <c r="G463" i="17" s="1"/>
  <c r="G464" i="17" a="1"/>
  <c r="G464" i="17" s="1"/>
  <c r="G465" i="17" a="1"/>
  <c r="G465" i="17" s="1"/>
  <c r="G466" i="17" a="1"/>
  <c r="G466" i="17" s="1"/>
  <c r="G467" i="17" a="1"/>
  <c r="G467" i="17"/>
  <c r="G468" i="17" a="1"/>
  <c r="G468" i="17" s="1"/>
  <c r="G469" i="17" a="1"/>
  <c r="G469" i="17" s="1"/>
  <c r="G470" i="17" a="1"/>
  <c r="G470" i="17" s="1"/>
  <c r="G471" i="17" a="1"/>
  <c r="G471" i="17" s="1"/>
  <c r="G472" i="17" a="1"/>
  <c r="G472" i="17" s="1"/>
  <c r="G473" i="17" a="1"/>
  <c r="G473" i="17" s="1"/>
  <c r="G474" i="17" a="1"/>
  <c r="G474" i="17" s="1"/>
  <c r="G475" i="17" a="1"/>
  <c r="G475" i="17" s="1"/>
  <c r="G476" i="17" a="1"/>
  <c r="G476" i="17" s="1"/>
  <c r="G477" i="17" a="1"/>
  <c r="G477" i="17" s="1"/>
  <c r="G478" i="17" a="1"/>
  <c r="G478" i="17" s="1"/>
  <c r="G479" i="17" a="1"/>
  <c r="G479" i="17" s="1"/>
  <c r="G480" i="17" a="1"/>
  <c r="G480" i="17"/>
  <c r="G481" i="17" a="1"/>
  <c r="G481" i="17" s="1"/>
  <c r="G482" i="17" a="1"/>
  <c r="G482" i="17" s="1"/>
  <c r="G483" i="17" a="1"/>
  <c r="G483" i="17" s="1"/>
  <c r="G484" i="17" a="1"/>
  <c r="G484" i="17" s="1"/>
  <c r="G485" i="17" a="1"/>
  <c r="G485" i="17" s="1"/>
  <c r="G486" i="17" a="1"/>
  <c r="G486" i="17" s="1"/>
  <c r="G487" i="17" a="1"/>
  <c r="G487" i="17" s="1"/>
  <c r="G488" i="17" a="1"/>
  <c r="G488" i="17" s="1"/>
  <c r="G489" i="17" a="1"/>
  <c r="G489" i="17" s="1"/>
  <c r="G490" i="17" a="1"/>
  <c r="G490" i="17" s="1"/>
  <c r="G491" i="17" a="1"/>
  <c r="G491" i="17" s="1"/>
  <c r="G492" i="17" a="1"/>
  <c r="G492" i="17" s="1"/>
  <c r="G493" i="17" a="1"/>
  <c r="G493" i="17" s="1"/>
  <c r="G494" i="17" a="1"/>
  <c r="G494" i="17" s="1"/>
  <c r="G495" i="17" a="1"/>
  <c r="G495" i="17" s="1"/>
  <c r="G496" i="17" a="1"/>
  <c r="G496" i="17" s="1"/>
  <c r="G497" i="17" a="1"/>
  <c r="G497" i="17" s="1"/>
  <c r="G498" i="17" a="1"/>
  <c r="G498" i="17" s="1"/>
  <c r="G499" i="17" a="1"/>
  <c r="G499" i="17" s="1"/>
  <c r="G500" i="17" a="1"/>
  <c r="G500" i="17" s="1"/>
  <c r="G501" i="17" a="1"/>
  <c r="G501" i="17" s="1"/>
  <c r="G502" i="17" a="1"/>
  <c r="G502" i="17" s="1"/>
  <c r="G503" i="17" a="1"/>
  <c r="G503" i="17" s="1"/>
  <c r="G504" i="17" a="1"/>
  <c r="G504" i="17" s="1"/>
  <c r="G505" i="17" a="1"/>
  <c r="G505" i="17" s="1"/>
  <c r="G506" i="17" a="1"/>
  <c r="G506" i="17" s="1"/>
  <c r="G507" i="17" a="1"/>
  <c r="G507" i="17" s="1"/>
  <c r="G508" i="17" a="1"/>
  <c r="G508" i="17" s="1"/>
  <c r="G509" i="17" a="1"/>
  <c r="G509" i="17" s="1"/>
  <c r="G510" i="17" a="1"/>
  <c r="G510" i="17" s="1"/>
  <c r="G511" i="17" a="1"/>
  <c r="G511" i="17" s="1"/>
  <c r="G512" i="17" a="1"/>
  <c r="G512" i="17" s="1"/>
  <c r="G513" i="17" a="1"/>
  <c r="G513" i="17" s="1"/>
  <c r="G514" i="17" a="1"/>
  <c r="G514" i="17" s="1"/>
  <c r="G515" i="17" a="1"/>
  <c r="G515" i="17" s="1"/>
  <c r="G516" i="17" a="1"/>
  <c r="G516" i="17" s="1"/>
  <c r="G517" i="17" a="1"/>
  <c r="G517" i="17" s="1"/>
  <c r="G518" i="17" a="1"/>
  <c r="G518" i="17" s="1"/>
  <c r="G519" i="17" a="1"/>
  <c r="G519" i="17" s="1"/>
  <c r="G520" i="17" a="1"/>
  <c r="G520" i="17" s="1"/>
  <c r="G521" i="17" a="1"/>
  <c r="G521" i="17" s="1"/>
  <c r="G522" i="17" a="1"/>
  <c r="G522" i="17" s="1"/>
  <c r="G523" i="17" a="1"/>
  <c r="G523" i="17" s="1"/>
  <c r="G524" i="17" a="1"/>
  <c r="G524" i="17" s="1"/>
  <c r="G525" i="17" a="1"/>
  <c r="G525" i="17" s="1"/>
  <c r="G526" i="17" a="1"/>
  <c r="G526" i="17" s="1"/>
  <c r="G527" i="17" a="1"/>
  <c r="G527" i="17" s="1"/>
  <c r="G528" i="17" a="1"/>
  <c r="G528" i="17" s="1"/>
  <c r="G529" i="17" a="1"/>
  <c r="G529" i="17" s="1"/>
  <c r="G530" i="17" a="1"/>
  <c r="G530" i="17" s="1"/>
  <c r="G531" i="17" a="1"/>
  <c r="G531" i="17" s="1"/>
  <c r="G532" i="17" a="1"/>
  <c r="G532" i="17" s="1"/>
  <c r="G533" i="17" a="1"/>
  <c r="G533" i="17" s="1"/>
  <c r="G534" i="17" a="1"/>
  <c r="G534" i="17" s="1"/>
  <c r="G535" i="17" a="1"/>
  <c r="G535" i="17" s="1"/>
  <c r="G536" i="17" a="1"/>
  <c r="G536" i="17" s="1"/>
  <c r="G537" i="17" a="1"/>
  <c r="G537" i="17" s="1"/>
  <c r="G538" i="17" a="1"/>
  <c r="G538" i="17" s="1"/>
  <c r="G539" i="17" a="1"/>
  <c r="G539" i="17" s="1"/>
  <c r="G540" i="17" a="1"/>
  <c r="G540" i="17" s="1"/>
  <c r="G541" i="17" a="1"/>
  <c r="G541" i="17" s="1"/>
  <c r="G542" i="17" a="1"/>
  <c r="G542" i="17" s="1"/>
  <c r="G543" i="17" a="1"/>
  <c r="G543" i="17" s="1"/>
  <c r="G544" i="17" a="1"/>
  <c r="G544" i="17" s="1"/>
  <c r="G545" i="17" a="1"/>
  <c r="G545" i="17" s="1"/>
  <c r="G546" i="17" a="1"/>
  <c r="G546" i="17" s="1"/>
  <c r="G547" i="17" a="1"/>
  <c r="G547" i="17" s="1"/>
  <c r="G548" i="17" a="1"/>
  <c r="G548" i="17" s="1"/>
  <c r="G549" i="17" a="1"/>
  <c r="G549" i="17" s="1"/>
  <c r="G550" i="17" a="1"/>
  <c r="G550" i="17" s="1"/>
  <c r="G551" i="17" a="1"/>
  <c r="G551" i="17" s="1"/>
  <c r="G552" i="17" a="1"/>
  <c r="G552" i="17"/>
  <c r="G553" i="17" a="1"/>
  <c r="G553" i="17" s="1"/>
  <c r="G554" i="17" a="1"/>
  <c r="G554" i="17" s="1"/>
  <c r="G555" i="17" a="1"/>
  <c r="G555" i="17" s="1"/>
  <c r="G556" i="17" a="1"/>
  <c r="G556" i="17" s="1"/>
  <c r="G557" i="17" a="1"/>
  <c r="G557" i="17" s="1"/>
  <c r="G558" i="17" a="1"/>
  <c r="G558" i="17" s="1"/>
  <c r="G559" i="17" a="1"/>
  <c r="G559" i="17" s="1"/>
  <c r="G560" i="17" a="1"/>
  <c r="G560" i="17" s="1"/>
  <c r="G561" i="17" a="1"/>
  <c r="G561" i="17" s="1"/>
  <c r="G562" i="17" a="1"/>
  <c r="G562" i="17" s="1"/>
  <c r="G563" i="17" a="1"/>
  <c r="G563" i="17" s="1"/>
  <c r="G564" i="17" a="1"/>
  <c r="G564" i="17" s="1"/>
  <c r="G565" i="17" a="1"/>
  <c r="G565" i="17" s="1"/>
  <c r="G566" i="17" a="1"/>
  <c r="G566" i="17" s="1"/>
  <c r="G567" i="17" a="1"/>
  <c r="G567" i="17" s="1"/>
  <c r="G568" i="17" a="1"/>
  <c r="G568" i="17" s="1"/>
  <c r="G569" i="17" a="1"/>
  <c r="G569" i="17" s="1"/>
  <c r="G570" i="17" a="1"/>
  <c r="G570" i="17" s="1"/>
  <c r="G571" i="17" a="1"/>
  <c r="G571" i="17" s="1"/>
  <c r="G572" i="17" a="1"/>
  <c r="G572" i="17" s="1"/>
  <c r="G573" i="17" a="1"/>
  <c r="G573" i="17" s="1"/>
  <c r="G574" i="17" a="1"/>
  <c r="G574" i="17" s="1"/>
  <c r="G575" i="17" a="1"/>
  <c r="G575" i="17" s="1"/>
  <c r="G576" i="17" a="1"/>
  <c r="G576" i="17" s="1"/>
  <c r="G577" i="17" a="1"/>
  <c r="G577" i="17" s="1"/>
  <c r="G578" i="17" a="1"/>
  <c r="G578" i="17" s="1"/>
  <c r="G579" i="17" a="1"/>
  <c r="G579" i="17" s="1"/>
  <c r="G580" i="17" a="1"/>
  <c r="G580" i="17" s="1"/>
  <c r="G581" i="17" a="1"/>
  <c r="G581" i="17"/>
  <c r="G582" i="17" a="1"/>
  <c r="G582" i="17" s="1"/>
  <c r="G583" i="17" a="1"/>
  <c r="G583" i="17" s="1"/>
  <c r="G584" i="17" a="1"/>
  <c r="G584" i="17" s="1"/>
  <c r="G585" i="17" a="1"/>
  <c r="G585" i="17" s="1"/>
  <c r="G586" i="17" a="1"/>
  <c r="G586" i="17" s="1"/>
  <c r="G587" i="17" a="1"/>
  <c r="G587" i="17" s="1"/>
  <c r="G588" i="17" a="1"/>
  <c r="G588" i="17" s="1"/>
  <c r="G589" i="17" a="1"/>
  <c r="G589" i="17" s="1"/>
  <c r="G590" i="17" a="1"/>
  <c r="G590" i="17" s="1"/>
  <c r="G591" i="17" a="1"/>
  <c r="G591" i="17" s="1"/>
  <c r="G592" i="17" a="1"/>
  <c r="G592" i="17" s="1"/>
  <c r="G593" i="17" a="1"/>
  <c r="G593" i="17" s="1"/>
  <c r="G594" i="17" a="1"/>
  <c r="G594" i="17"/>
  <c r="G595" i="17" a="1"/>
  <c r="G595" i="17" s="1"/>
  <c r="G596" i="17" a="1"/>
  <c r="G596" i="17" s="1"/>
  <c r="G597" i="17" a="1"/>
  <c r="G597" i="17" s="1"/>
  <c r="G598" i="17" a="1"/>
  <c r="G598" i="17" s="1"/>
  <c r="G599" i="17" a="1"/>
  <c r="G599" i="17" s="1"/>
  <c r="G600" i="17" a="1"/>
  <c r="G600" i="17" s="1"/>
  <c r="G601" i="17" a="1"/>
  <c r="G601" i="17" s="1"/>
  <c r="G602" i="17" a="1"/>
  <c r="G602" i="17" s="1"/>
  <c r="G603" i="17" a="1"/>
  <c r="G603" i="17" s="1"/>
  <c r="G604" i="17" a="1"/>
  <c r="G604" i="17" s="1"/>
  <c r="G605" i="17" a="1"/>
  <c r="G605" i="17" s="1"/>
  <c r="G606" i="17" a="1"/>
  <c r="G606" i="17" s="1"/>
  <c r="G607" i="17" a="1"/>
  <c r="G607" i="17" s="1"/>
  <c r="G608" i="17" a="1"/>
  <c r="G608" i="17" s="1"/>
  <c r="G609" i="17" a="1"/>
  <c r="G609" i="17" s="1"/>
  <c r="G610" i="17" a="1"/>
  <c r="G610" i="17" s="1"/>
  <c r="G611" i="17" a="1"/>
  <c r="G611" i="17" s="1"/>
  <c r="G612" i="17" a="1"/>
  <c r="G612" i="17" s="1"/>
  <c r="G613" i="17" a="1"/>
  <c r="G613" i="17" s="1"/>
  <c r="G614" i="17" a="1"/>
  <c r="G614" i="17" s="1"/>
  <c r="G615" i="17" a="1"/>
  <c r="G615" i="17" s="1"/>
  <c r="G616" i="17" a="1"/>
  <c r="G616" i="17" s="1"/>
  <c r="G617" i="17" a="1"/>
  <c r="G617" i="17" s="1"/>
  <c r="G618" i="17" a="1"/>
  <c r="G618" i="17" s="1"/>
  <c r="G619" i="17" a="1"/>
  <c r="G619" i="17" s="1"/>
  <c r="G620" i="17" a="1"/>
  <c r="G620" i="17" s="1"/>
  <c r="G621" i="17" a="1"/>
  <c r="G621" i="17" s="1"/>
  <c r="G622" i="17" a="1"/>
  <c r="G622" i="17" s="1"/>
  <c r="G623" i="17" a="1"/>
  <c r="G623" i="17" s="1"/>
  <c r="G624" i="17" a="1"/>
  <c r="G624" i="17" s="1"/>
  <c r="G625" i="17" a="1"/>
  <c r="G625" i="17" s="1"/>
  <c r="G626" i="17" a="1"/>
  <c r="G626" i="17" s="1"/>
  <c r="G627" i="17" a="1"/>
  <c r="G627" i="17" s="1"/>
  <c r="G628" i="17" a="1"/>
  <c r="G628" i="17" s="1"/>
  <c r="G629" i="17" a="1"/>
  <c r="G629" i="17" s="1"/>
  <c r="G630" i="17" a="1"/>
  <c r="G630" i="17" s="1"/>
  <c r="G631" i="17" a="1"/>
  <c r="G631" i="17" s="1"/>
  <c r="G632" i="17" a="1"/>
  <c r="G632" i="17" s="1"/>
  <c r="G633" i="17" a="1"/>
  <c r="G633" i="17" s="1"/>
  <c r="G634" i="17" a="1"/>
  <c r="G634" i="17" s="1"/>
  <c r="G635" i="17" a="1"/>
  <c r="G635" i="17" s="1"/>
  <c r="G636" i="17" a="1"/>
  <c r="G636" i="17" s="1"/>
  <c r="G637" i="17" a="1"/>
  <c r="G637" i="17" s="1"/>
  <c r="G638" i="17" a="1"/>
  <c r="G638" i="17" s="1"/>
  <c r="G639" i="17" a="1"/>
  <c r="G639" i="17" s="1"/>
  <c r="G640" i="17" a="1"/>
  <c r="G640" i="17" s="1"/>
  <c r="G641" i="17" a="1"/>
  <c r="G641" i="17" s="1"/>
  <c r="G642" i="17" a="1"/>
  <c r="G642" i="17" s="1"/>
  <c r="G643" i="17" a="1"/>
  <c r="G643" i="17" s="1"/>
  <c r="G644" i="17" a="1"/>
  <c r="G644" i="17" s="1"/>
  <c r="G645" i="17" a="1"/>
  <c r="G645" i="17" s="1"/>
  <c r="G646" i="17" a="1"/>
  <c r="G646" i="17" s="1"/>
  <c r="G647" i="17" a="1"/>
  <c r="G647" i="17" s="1"/>
  <c r="G648" i="17" a="1"/>
  <c r="G648" i="17" s="1"/>
  <c r="G649" i="17" a="1"/>
  <c r="G649" i="17" s="1"/>
  <c r="G650" i="17" a="1"/>
  <c r="G650" i="17" s="1"/>
  <c r="G651" i="17" a="1"/>
  <c r="G651" i="17" s="1"/>
  <c r="G652" i="17" a="1"/>
  <c r="G652" i="17" s="1"/>
  <c r="G653" i="17" a="1"/>
  <c r="G653" i="17" s="1"/>
  <c r="G654" i="17" a="1"/>
  <c r="G654" i="17" s="1"/>
  <c r="G655" i="17" a="1"/>
  <c r="G655" i="17" s="1"/>
  <c r="G656" i="17" a="1"/>
  <c r="G656" i="17" s="1"/>
  <c r="G657" i="17" a="1"/>
  <c r="G657" i="17" s="1"/>
  <c r="G658" i="17" a="1"/>
  <c r="G658" i="17" s="1"/>
  <c r="G659" i="17" a="1"/>
  <c r="G659" i="17" s="1"/>
  <c r="G660" i="17" a="1"/>
  <c r="G660" i="17" s="1"/>
  <c r="G661" i="17" a="1"/>
  <c r="G661" i="17" s="1"/>
  <c r="G662" i="17" a="1"/>
  <c r="G662" i="17" s="1"/>
  <c r="G663" i="17" a="1"/>
  <c r="G663" i="17" s="1"/>
  <c r="G664" i="17" a="1"/>
  <c r="G664" i="17" s="1"/>
  <c r="G665" i="17" a="1"/>
  <c r="G665" i="17" s="1"/>
  <c r="G666" i="17" a="1"/>
  <c r="G666" i="17" s="1"/>
  <c r="G667" i="17" a="1"/>
  <c r="G667" i="17" s="1"/>
  <c r="G668" i="17" a="1"/>
  <c r="G668" i="17" s="1"/>
  <c r="G669" i="17" a="1"/>
  <c r="G669" i="17" s="1"/>
  <c r="G670" i="17" a="1"/>
  <c r="G670" i="17" s="1"/>
  <c r="G671" i="17" a="1"/>
  <c r="G671" i="17" s="1"/>
  <c r="G672" i="17" a="1"/>
  <c r="G672" i="17" s="1"/>
  <c r="G673" i="17" a="1"/>
  <c r="G673" i="17" s="1"/>
  <c r="G674" i="17" a="1"/>
  <c r="G674" i="17" s="1"/>
  <c r="G675" i="17" a="1"/>
  <c r="G675" i="17" s="1"/>
  <c r="G676" i="17" a="1"/>
  <c r="G676" i="17" s="1"/>
  <c r="G677" i="17" a="1"/>
  <c r="G677" i="17" s="1"/>
  <c r="G678" i="17" a="1"/>
  <c r="G678" i="17" s="1"/>
  <c r="G679" i="17" a="1"/>
  <c r="G679" i="17" s="1"/>
  <c r="G680" i="17" a="1"/>
  <c r="G680" i="17" s="1"/>
  <c r="G681" i="17" a="1"/>
  <c r="G681" i="17" s="1"/>
  <c r="G682" i="17" a="1"/>
  <c r="G682" i="17" s="1"/>
  <c r="G683" i="17" a="1"/>
  <c r="G683" i="17" s="1"/>
  <c r="G684" i="17" a="1"/>
  <c r="G684" i="17" s="1"/>
  <c r="G685" i="17" a="1"/>
  <c r="G685" i="17" s="1"/>
  <c r="G686" i="17" a="1"/>
  <c r="G686" i="17" s="1"/>
  <c r="G687" i="17" a="1"/>
  <c r="G687" i="17" s="1"/>
  <c r="G688" i="17" a="1"/>
  <c r="G688" i="17" s="1"/>
  <c r="G689" i="17" a="1"/>
  <c r="G689" i="17" s="1"/>
  <c r="G690" i="17" a="1"/>
  <c r="G690" i="17" s="1"/>
  <c r="G691" i="17" a="1"/>
  <c r="G691" i="17" s="1"/>
  <c r="G692" i="17" a="1"/>
  <c r="G692" i="17" s="1"/>
  <c r="G693" i="17" a="1"/>
  <c r="G693" i="17" s="1"/>
  <c r="G694" i="17" a="1"/>
  <c r="G694" i="17" s="1"/>
  <c r="G695" i="17" a="1"/>
  <c r="G695" i="17" s="1"/>
  <c r="G696" i="17" a="1"/>
  <c r="G696" i="17" s="1"/>
  <c r="G697" i="17" a="1"/>
  <c r="G697" i="17" s="1"/>
  <c r="G698" i="17" a="1"/>
  <c r="G698" i="17" s="1"/>
  <c r="G699" i="17" a="1"/>
  <c r="G699" i="17" s="1"/>
  <c r="G700" i="17" a="1"/>
  <c r="G700" i="17" s="1"/>
  <c r="G701" i="17" a="1"/>
  <c r="G701" i="17" s="1"/>
  <c r="G702" i="17" a="1"/>
  <c r="G702" i="17" s="1"/>
  <c r="G703" i="17" a="1"/>
  <c r="G703" i="17" s="1"/>
  <c r="G704" i="17" a="1"/>
  <c r="G704" i="17" s="1"/>
  <c r="G705" i="17" a="1"/>
  <c r="G705" i="17" s="1"/>
  <c r="G706" i="17" a="1"/>
  <c r="G706" i="17" s="1"/>
  <c r="G707" i="17" a="1"/>
  <c r="G707" i="17" s="1"/>
  <c r="G708" i="17" a="1"/>
  <c r="G708" i="17" s="1"/>
  <c r="G709" i="17" a="1"/>
  <c r="G709" i="17" s="1"/>
  <c r="B5" i="17"/>
  <c r="B712" i="17" s="1"/>
  <c r="A1" i="17"/>
  <c r="G59" i="16"/>
  <c r="G61" i="16" s="1"/>
  <c r="G14" i="16" l="1"/>
  <c r="G17" i="16" s="1"/>
  <c r="G22" i="16"/>
  <c r="G27" i="16" s="1"/>
  <c r="G45" i="16"/>
  <c r="G46" i="16"/>
  <c r="G47" i="16"/>
  <c r="H46" i="16"/>
  <c r="H47" i="16"/>
  <c r="H45" i="16"/>
  <c r="E9" i="16"/>
  <c r="B5" i="16"/>
  <c r="B34" i="16" s="1"/>
  <c r="B55" i="16" s="1"/>
  <c r="A1" i="16"/>
  <c r="B5" i="15"/>
  <c r="A1" i="15"/>
  <c r="G26" i="14"/>
  <c r="I25" i="16"/>
  <c r="I27" i="16"/>
  <c r="I31" i="16"/>
  <c r="I29" i="16"/>
  <c r="G31" i="16" l="1"/>
  <c r="G29" i="16"/>
  <c r="G25" i="16"/>
  <c r="B5" i="14"/>
  <c r="B22" i="14" s="1"/>
  <c r="A1" i="14"/>
  <c r="B5" i="13"/>
  <c r="A1" i="13"/>
  <c r="B5" i="12"/>
  <c r="B10" i="12" s="1"/>
  <c r="A1" i="12"/>
  <c r="A1" i="11"/>
  <c r="B5" i="11"/>
  <c r="B19" i="11" s="1"/>
  <c r="B5" i="10" l="1"/>
  <c r="A1" i="10"/>
  <c r="B38" i="10" l="1"/>
  <c r="B50" i="10" s="1"/>
  <c r="A1" i="2"/>
  <c r="A1" i="4"/>
  <c r="K73" i="4"/>
  <c r="K71" i="4"/>
  <c r="K69" i="4"/>
  <c r="I69" i="4"/>
  <c r="K67" i="4"/>
  <c r="I67" i="4"/>
  <c r="K65" i="4"/>
  <c r="K63" i="4"/>
  <c r="K61" i="4"/>
  <c r="K59" i="4"/>
  <c r="K52" i="4"/>
  <c r="K50" i="4"/>
  <c r="K48" i="4"/>
  <c r="I46" i="4"/>
  <c r="K44" i="4"/>
  <c r="K42" i="4"/>
  <c r="K40" i="4"/>
  <c r="I40" i="4"/>
  <c r="I48" i="4" s="1"/>
  <c r="I36" i="4" s="1"/>
  <c r="K36" i="4"/>
  <c r="K34" i="4"/>
  <c r="K32" i="4"/>
  <c r="K30" i="4"/>
  <c r="K28" i="4"/>
  <c r="I28" i="4"/>
  <c r="K26" i="4"/>
  <c r="I19" i="4"/>
  <c r="I17" i="4"/>
  <c r="I15" i="4"/>
  <c r="I14" i="4"/>
  <c r="I13" i="4"/>
  <c r="I12" i="4"/>
  <c r="I10" i="4"/>
  <c r="I9" i="4"/>
  <c r="B5" i="4"/>
  <c r="B22" i="4" s="1"/>
  <c r="C5" i="1"/>
  <c r="G10" i="2"/>
  <c r="B5" i="2"/>
  <c r="B14" i="2" s="1"/>
  <c r="A2" i="17" l="1"/>
  <c r="A2" i="18"/>
  <c r="A2" i="15"/>
  <c r="A2" i="16"/>
  <c r="A2" i="13"/>
  <c r="A2" i="14"/>
  <c r="A2" i="11"/>
  <c r="A2" i="12"/>
  <c r="A2" i="10"/>
  <c r="A2" i="2"/>
  <c r="B55" i="4"/>
  <c r="A2" i="4"/>
  <c r="A2" i="3"/>
  <c r="C6"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4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86"/>
        </ext>
      </extLst>
    </bk>
    <bk>
      <extLst>
        <ext uri="{3e2802c4-a4d2-4d8b-9148-e3be6c30e623}">
          <xlrd:rvb i="87"/>
        </ext>
      </extLst>
    </bk>
    <bk>
      <extLst>
        <ext uri="{3e2802c4-a4d2-4d8b-9148-e3be6c30e623}">
          <xlrd:rvb i="148"/>
        </ext>
      </extLst>
    </bk>
    <bk>
      <extLst>
        <ext uri="{3e2802c4-a4d2-4d8b-9148-e3be6c30e623}">
          <xlrd:rvb i="149"/>
        </ext>
      </extLst>
    </bk>
    <bk>
      <extLst>
        <ext uri="{3e2802c4-a4d2-4d8b-9148-e3be6c30e623}">
          <xlrd:rvb i="219"/>
        </ext>
      </extLst>
    </bk>
    <bk>
      <extLst>
        <ext uri="{3e2802c4-a4d2-4d8b-9148-e3be6c30e623}">
          <xlrd:rvb i="220"/>
        </ext>
      </extLst>
    </bk>
    <bk>
      <extLst>
        <ext uri="{3e2802c4-a4d2-4d8b-9148-e3be6c30e623}">
          <xlrd:rvb i="298"/>
        </ext>
      </extLst>
    </bk>
    <bk>
      <extLst>
        <ext uri="{3e2802c4-a4d2-4d8b-9148-e3be6c30e623}">
          <xlrd:rvb i="299"/>
        </ext>
      </extLst>
    </bk>
    <bk>
      <extLst>
        <ext uri="{3e2802c4-a4d2-4d8b-9148-e3be6c30e623}">
          <xlrd:rvb i="403"/>
        </ext>
      </extLst>
    </bk>
    <bk>
      <extLst>
        <ext uri="{3e2802c4-a4d2-4d8b-9148-e3be6c30e623}">
          <xlrd:rvb i="404"/>
        </ext>
      </extLst>
    </bk>
    <bk>
      <extLst>
        <ext uri="{3e2802c4-a4d2-4d8b-9148-e3be6c30e623}">
          <xlrd:rvb i="405"/>
        </ext>
      </extLst>
    </bk>
    <bk>
      <extLst>
        <ext uri="{3e2802c4-a4d2-4d8b-9148-e3be6c30e623}">
          <xlrd:rvb i="406"/>
        </ext>
      </extLst>
    </bk>
    <bk>
      <extLst>
        <ext uri="{3e2802c4-a4d2-4d8b-9148-e3be6c30e623}">
          <xlrd:rvb i="407"/>
        </ext>
      </extLst>
    </bk>
    <bk>
      <extLst>
        <ext uri="{3e2802c4-a4d2-4d8b-9148-e3be6c30e623}">
          <xlrd:rvb i="408"/>
        </ext>
      </extLst>
    </bk>
  </futureMetadata>
  <futureMetadata name="XLDAPR" count="1">
    <bk>
      <extLst>
        <ext uri="{bdbb8cdc-fa1e-496e-a857-3c3f30c029c3}">
          <xda:dynamicArrayProperties fDynamic="1" fCollapsed="0"/>
        </ext>
      </extLst>
    </bk>
  </futureMetadata>
  <cellMetadata count="1">
    <bk>
      <rc t="2" v="0"/>
    </bk>
  </cellMetadata>
  <valueMetadata count="4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valueMetadata>
</metadata>
</file>

<file path=xl/sharedStrings.xml><?xml version="1.0" encoding="utf-8"?>
<sst xmlns="http://schemas.openxmlformats.org/spreadsheetml/2006/main" count="3168" uniqueCount="233">
  <si>
    <t>Navigator</t>
  </si>
  <si>
    <t>General Cover Notes:</t>
  </si>
  <si>
    <t>Any queries, please e-mail:</t>
  </si>
  <si>
    <t>Website:</t>
  </si>
  <si>
    <t>www.sumproduct.com</t>
  </si>
  <si>
    <t>Table of Contents</t>
  </si>
  <si>
    <t>Cover</t>
  </si>
  <si>
    <t>Style Guide</t>
  </si>
  <si>
    <t>Model Parameters</t>
  </si>
  <si>
    <t>Formatting of Headers / Dividers</t>
  </si>
  <si>
    <t>Description</t>
  </si>
  <si>
    <t>Display</t>
  </si>
  <si>
    <t>Style Name</t>
  </si>
  <si>
    <t>Sheet Title</t>
  </si>
  <si>
    <t>Model Name</t>
  </si>
  <si>
    <t>Header 1</t>
  </si>
  <si>
    <t>Header 2</t>
  </si>
  <si>
    <t>Header 3</t>
  </si>
  <si>
    <t>Header 4</t>
  </si>
  <si>
    <t>Notes</t>
  </si>
  <si>
    <t>Table Heading</t>
  </si>
  <si>
    <t>Individual Cell Styles</t>
  </si>
  <si>
    <t>Assumption</t>
  </si>
  <si>
    <t>Constraint</t>
  </si>
  <si>
    <t>Empty</t>
  </si>
  <si>
    <t>Error Check</t>
  </si>
  <si>
    <t>Hyperlink</t>
  </si>
  <si>
    <t>Internal Reference</t>
  </si>
  <si>
    <t>Line Calculation</t>
  </si>
  <si>
    <t>Line Calc</t>
  </si>
  <si>
    <t>Line Total</t>
  </si>
  <si>
    <t>Parameter</t>
  </si>
  <si>
    <t>Range Name Description</t>
  </si>
  <si>
    <t>Not_Named</t>
  </si>
  <si>
    <t>Row Reference</t>
  </si>
  <si>
    <t>Row Ref</t>
  </si>
  <si>
    <t>Row Summary</t>
  </si>
  <si>
    <t>Units</t>
  </si>
  <si>
    <t>A$</t>
  </si>
  <si>
    <t>WIP</t>
  </si>
  <si>
    <t>Numerical Styles</t>
  </si>
  <si>
    <t>Comma</t>
  </si>
  <si>
    <t>Comma [0]</t>
  </si>
  <si>
    <t>Currency</t>
  </si>
  <si>
    <t>Currency [0]</t>
  </si>
  <si>
    <t>Date</t>
  </si>
  <si>
    <t>Date Heading</t>
  </si>
  <si>
    <t>Numbers 0</t>
  </si>
  <si>
    <t>Percent</t>
  </si>
  <si>
    <t>General</t>
  </si>
  <si>
    <t>Key Inputs</t>
  </si>
  <si>
    <t>Client Name</t>
  </si>
  <si>
    <t>SumProduct Pty Limited</t>
  </si>
  <si>
    <t>General Range Names</t>
  </si>
  <si>
    <t>Technical Assumptions</t>
  </si>
  <si>
    <t>Days in Year</t>
  </si>
  <si>
    <t>Months in Month</t>
  </si>
  <si>
    <t>Months in Quarter</t>
  </si>
  <si>
    <t>Months in Half Yr</t>
  </si>
  <si>
    <t>Months in Year</t>
  </si>
  <si>
    <t>Quarters in Year</t>
  </si>
  <si>
    <t>Rounding Accuracy</t>
  </si>
  <si>
    <t>Very Large Number</t>
  </si>
  <si>
    <t>Very Small Number</t>
  </si>
  <si>
    <t>Thousand</t>
  </si>
  <si>
    <t>Inputs</t>
  </si>
  <si>
    <t>Data</t>
  </si>
  <si>
    <t>A file to demonstrate features and tips on using pictures in Excel.</t>
  </si>
  <si>
    <t>Store</t>
  </si>
  <si>
    <t>Item</t>
  </si>
  <si>
    <t>No ot Sides</t>
  </si>
  <si>
    <t>Salesperson</t>
  </si>
  <si>
    <t>Customer ID</t>
  </si>
  <si>
    <t>Amount Invoiced</t>
  </si>
  <si>
    <t>Amount Paid</t>
  </si>
  <si>
    <t>South</t>
  </si>
  <si>
    <t>Rectangle</t>
  </si>
  <si>
    <t>Jo</t>
  </si>
  <si>
    <t>s</t>
  </si>
  <si>
    <t>22,08</t>
  </si>
  <si>
    <t>Circle</t>
  </si>
  <si>
    <t>Alice</t>
  </si>
  <si>
    <t>ID010094</t>
  </si>
  <si>
    <t>$</t>
  </si>
  <si>
    <t>West</t>
  </si>
  <si>
    <t>ID010016</t>
  </si>
  <si>
    <t>Square</t>
  </si>
  <si>
    <t>Yuri</t>
  </si>
  <si>
    <t>ID010017</t>
  </si>
  <si>
    <t>ID010085</t>
  </si>
  <si>
    <t>East</t>
  </si>
  <si>
    <t>S</t>
  </si>
  <si>
    <t>Chen</t>
  </si>
  <si>
    <t>ID010040</t>
  </si>
  <si>
    <t>ID010006</t>
  </si>
  <si>
    <t>Triangle</t>
  </si>
  <si>
    <t>ID010082</t>
  </si>
  <si>
    <t>ID010014</t>
  </si>
  <si>
    <t>North</t>
  </si>
  <si>
    <t>ID010081</t>
  </si>
  <si>
    <t>ID010002</t>
  </si>
  <si>
    <t>ID010067</t>
  </si>
  <si>
    <t>ID010072</t>
  </si>
  <si>
    <t>ID010036</t>
  </si>
  <si>
    <t>ID010044</t>
  </si>
  <si>
    <t>ID010061</t>
  </si>
  <si>
    <t>ID010013</t>
  </si>
  <si>
    <t>ID010032</t>
  </si>
  <si>
    <t>ID010039</t>
  </si>
  <si>
    <t>ID010001</t>
  </si>
  <si>
    <t>ID010087</t>
  </si>
  <si>
    <t>ID010066</t>
  </si>
  <si>
    <t>ID010003</t>
  </si>
  <si>
    <t>ID010078</t>
  </si>
  <si>
    <t>Screenshot</t>
  </si>
  <si>
    <t>Scanning materials</t>
  </si>
  <si>
    <t>Percentile</t>
  </si>
  <si>
    <t>Percentile: Cloud 1</t>
  </si>
  <si>
    <t>Percentile: Cloud 2</t>
  </si>
  <si>
    <t>Percentile: Cloud 3</t>
  </si>
  <si>
    <t>Hand-drawn table</t>
  </si>
  <si>
    <t>Picture over cells</t>
  </si>
  <si>
    <t>Picture in cells</t>
  </si>
  <si>
    <t>Ribbon option</t>
  </si>
  <si>
    <t>Paste from clipboard</t>
  </si>
  <si>
    <t>Convert from pictures over cells</t>
  </si>
  <si>
    <t>Use the IMAGE function</t>
  </si>
  <si>
    <t>Aspect Ratio</t>
  </si>
  <si>
    <t>Max size</t>
  </si>
  <si>
    <t>Fill cell colour</t>
  </si>
  <si>
    <t>Output</t>
  </si>
  <si>
    <t>Index</t>
  </si>
  <si>
    <t>Logo</t>
  </si>
  <si>
    <t>Rat</t>
  </si>
  <si>
    <t>Ox</t>
  </si>
  <si>
    <t>Tiger</t>
  </si>
  <si>
    <t>Rabbit</t>
  </si>
  <si>
    <t>Dragon</t>
  </si>
  <si>
    <t>Snake</t>
  </si>
  <si>
    <t>Horse</t>
  </si>
  <si>
    <t>Goat</t>
  </si>
  <si>
    <t>Monkey</t>
  </si>
  <si>
    <t>Rooster</t>
  </si>
  <si>
    <t>Dog</t>
  </si>
  <si>
    <t>Pig</t>
  </si>
  <si>
    <t>Zodiac Animal</t>
  </si>
  <si>
    <t>Year</t>
  </si>
  <si>
    <t>Chinese Zodiac</t>
  </si>
  <si>
    <t>Image size</t>
  </si>
  <si>
    <t>The IMAGE function, and sizing of images</t>
  </si>
  <si>
    <t>Direct URL</t>
  </si>
  <si>
    <t>Cell references</t>
  </si>
  <si>
    <t>Address</t>
  </si>
  <si>
    <t>Alt Text</t>
  </si>
  <si>
    <t>Sphere</t>
  </si>
  <si>
    <t>Sizing options</t>
  </si>
  <si>
    <t>Option 1</t>
  </si>
  <si>
    <t>Option 2</t>
  </si>
  <si>
    <t>Option 3</t>
  </si>
  <si>
    <t>Option 0</t>
  </si>
  <si>
    <t>Alt Text and DV lists</t>
  </si>
  <si>
    <t>Pyramid</t>
  </si>
  <si>
    <t>Cylinder</t>
  </si>
  <si>
    <t>https://support.content.office.net/en-us/media/2d9e717a-0077-438f-8e5e-f85a1305d4ad.jpg</t>
  </si>
  <si>
    <t>https://support.content.office.net/en-us/media/926439a2-bc79-4b8b-9205-60892650e5d3.jpg</t>
  </si>
  <si>
    <t>https://support.content.office.net/en-us/media/35aecc53-b3c1-4895-8a7d-554716941806.jpg</t>
  </si>
  <si>
    <t>Shape</t>
  </si>
  <si>
    <t>Image</t>
  </si>
  <si>
    <t>List data</t>
  </si>
  <si>
    <t>Input</t>
  </si>
  <si>
    <t>Data Validation list of shapes</t>
  </si>
  <si>
    <t>Choice</t>
  </si>
  <si>
    <t>QR code generator</t>
  </si>
  <si>
    <t>Sphere image</t>
  </si>
  <si>
    <t>API string</t>
  </si>
  <si>
    <t>QR code</t>
  </si>
  <si>
    <t>Segment</t>
  </si>
  <si>
    <t>Country</t>
  </si>
  <si>
    <t>Product</t>
  </si>
  <si>
    <t>Discount Band</t>
  </si>
  <si>
    <t>Units Sold</t>
  </si>
  <si>
    <t>Manufacturing Price</t>
  </si>
  <si>
    <t>Sale Price</t>
  </si>
  <si>
    <t>Gross Sales</t>
  </si>
  <si>
    <t>Discounts</t>
  </si>
  <si>
    <t>COGS</t>
  </si>
  <si>
    <t>Profit</t>
  </si>
  <si>
    <t>Month Number</t>
  </si>
  <si>
    <t>Month Name</t>
  </si>
  <si>
    <t>Government</t>
  </si>
  <si>
    <t>Carretera</t>
  </si>
  <si>
    <t>None</t>
  </si>
  <si>
    <t>January</t>
  </si>
  <si>
    <t>Midmarket</t>
  </si>
  <si>
    <t>June</t>
  </si>
  <si>
    <t>December</t>
  </si>
  <si>
    <t>Montana</t>
  </si>
  <si>
    <t>March</t>
  </si>
  <si>
    <t>Channel Partners</t>
  </si>
  <si>
    <t>Enterprise</t>
  </si>
  <si>
    <t>July</t>
  </si>
  <si>
    <t>Small Business</t>
  </si>
  <si>
    <t>August</t>
  </si>
  <si>
    <t>September</t>
  </si>
  <si>
    <t>October</t>
  </si>
  <si>
    <t>Paseo</t>
  </si>
  <si>
    <t>February</t>
  </si>
  <si>
    <t>November</t>
  </si>
  <si>
    <t>Velo</t>
  </si>
  <si>
    <t>VTT</t>
  </si>
  <si>
    <t>April</t>
  </si>
  <si>
    <t>Amarilla</t>
  </si>
  <si>
    <t>Low</t>
  </si>
  <si>
    <t>May</t>
  </si>
  <si>
    <t>Medium</t>
  </si>
  <si>
    <t>High</t>
  </si>
  <si>
    <t>Flag</t>
  </si>
  <si>
    <t>PivotTable</t>
  </si>
  <si>
    <t>Grand Total</t>
  </si>
  <si>
    <t>Sales</t>
  </si>
  <si>
    <t>Sum of Sales</t>
  </si>
  <si>
    <t>Sum of Units Sold</t>
  </si>
  <si>
    <t>Using Images in a Pivot Table</t>
  </si>
  <si>
    <t>Example</t>
  </si>
  <si>
    <t>liam.bastick@sumproduct.com</t>
  </si>
  <si>
    <t>Primary Developers: Guanting Liu and Liam Bastick.</t>
  </si>
  <si>
    <t>Get Data from Picture</t>
  </si>
  <si>
    <t>Picture in Cell</t>
  </si>
  <si>
    <t>Sizing</t>
  </si>
  <si>
    <t>Formatting</t>
  </si>
  <si>
    <t>Large Image</t>
  </si>
  <si>
    <t>IMAGE</t>
  </si>
  <si>
    <t>Flags in PivotTable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</si>
</sst>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1" formatCode="_-* #,##0_-;\-* #,##0_-;_-* &quot;-&quot;_-;_-@_-"/>
    <numFmt numFmtId="164" formatCode="_-&quot;$&quot;* #,##0_-;\-&quot;$&quot;* #,##0_-;_-&quot;$&quot;* &quot;-&quot;_-;_-@_-"/>
    <numFmt numFmtId="165" formatCode="_-&quot;$&quot;* #,##0.00_-;\-&quot;$&quot;* #,##0.00_-;_-&quot;$&quot;* &quot;-&quot;??_-;_-@_-"/>
    <numFmt numFmtId="166" formatCode="&quot;ý&quot;;&quot;ý&quot;;&quot;þ&quot;"/>
    <numFmt numFmtId="167" formatCode="#,##0&quot;.&quot;"/>
    <numFmt numFmtId="168" formatCode="0.E+00"/>
    <numFmt numFmtId="169" formatCode=";;;"/>
    <numFmt numFmtId="170" formatCode="_(#,##0_);[Red]\(#,##0\);_(\-_);"/>
    <numFmt numFmtId="171" formatCode="_(&quot;$&quot;#,##0.0_);\(&quot;$&quot;#,##0.0\);_(&quot;-&quot;_)"/>
    <numFmt numFmtId="172" formatCode="_(#,##0.0_);\(#,##0.0\);_(&quot;-&quot;_)"/>
    <numFmt numFmtId="173" formatCode="&quot;Row &quot;###0"/>
    <numFmt numFmtId="174" formatCode="#,##0."/>
    <numFmt numFmtId="175" formatCode="_(#,##0_);\(#,##0\);_(\-_)"/>
    <numFmt numFmtId="176" formatCode="_(#,##0.00_);\(#,##0.00\);_(\-_._0_0_)"/>
    <numFmt numFmtId="177" formatCode="&quot;$&quot;* _(#,##0.00_);&quot;$&quot;* \(#,##0.00\);&quot;$&quot;* _(\-_._0_0_)"/>
    <numFmt numFmtId="178" formatCode="&quot;$&quot;* _(#,##0_);&quot;$&quot;* \(#,##0\);&quot;$&quot;* _(\-_)"/>
    <numFmt numFmtId="179" formatCode="[$-C09]dd\ mmm\ yy;@"/>
    <numFmt numFmtId="180" formatCode="mmm\ yy"/>
    <numFmt numFmtId="181" formatCode="[$-C09]d\ mmm\ yy;@"/>
    <numFmt numFmtId="182" formatCode="_(#,##0.0_);\(#,##0.0\);_(\-_._0_0_)"/>
    <numFmt numFmtId="183" formatCode="dd\ mmm\ yyyy"/>
  </numFmts>
  <fonts count="33" x14ac:knownFonts="1">
    <font>
      <sz val="9"/>
      <color theme="1"/>
      <name val="Arial"/>
      <family val="2"/>
    </font>
    <font>
      <sz val="11"/>
      <color theme="1"/>
      <name val="Calibri"/>
      <family val="2"/>
      <scheme val="minor"/>
    </font>
    <font>
      <sz val="11"/>
      <color theme="0"/>
      <name val="Wingdings"/>
      <charset val="2"/>
    </font>
    <font>
      <i/>
      <sz val="11"/>
      <color theme="0" tint="-0.34998626667073579"/>
      <name val="Calibri"/>
      <family val="2"/>
      <scheme val="minor"/>
    </font>
    <font>
      <b/>
      <u/>
      <sz val="8"/>
      <color indexed="56"/>
      <name val="Arial"/>
      <family val="2"/>
    </font>
    <font>
      <sz val="11"/>
      <name val="Calibri"/>
      <family val="2"/>
      <scheme val="minor"/>
    </font>
    <font>
      <sz val="11"/>
      <color theme="1"/>
      <name val="Calibri"/>
      <family val="2"/>
      <charset val="163"/>
      <scheme val="minor"/>
    </font>
    <font>
      <i/>
      <sz val="11"/>
      <color theme="0" tint="-0.499984740745262"/>
      <name val="Calibri"/>
      <family val="2"/>
      <scheme val="minor"/>
    </font>
    <font>
      <sz val="8"/>
      <name val="Arial"/>
      <family val="2"/>
    </font>
    <font>
      <sz val="10"/>
      <color theme="1"/>
      <name val="Calibri"/>
      <family val="2"/>
      <scheme val="minor"/>
    </font>
    <font>
      <b/>
      <sz val="10"/>
      <color theme="8" tint="-0.499984740745262"/>
      <name val="Calibri"/>
      <family val="2"/>
      <scheme val="minor"/>
    </font>
    <font>
      <sz val="10"/>
      <color theme="8" tint="-0.499984740745262"/>
      <name val="Calibri"/>
      <family val="2"/>
      <scheme val="minor"/>
    </font>
    <font>
      <i/>
      <sz val="11"/>
      <color theme="1"/>
      <name val="Calibri"/>
      <family val="2"/>
      <scheme val="minor"/>
    </font>
    <font>
      <b/>
      <sz val="9"/>
      <color theme="0"/>
      <name val="Arial"/>
      <family val="2"/>
    </font>
    <font>
      <b/>
      <sz val="16"/>
      <color theme="8" tint="-0.499984740745262"/>
      <name val="Arial"/>
      <family val="2"/>
    </font>
    <font>
      <sz val="14"/>
      <color theme="8" tint="-0.499984740745262"/>
      <name val="Arial"/>
      <family val="2"/>
    </font>
    <font>
      <b/>
      <sz val="12"/>
      <color theme="0"/>
      <name val="Arial"/>
      <family val="2"/>
    </font>
    <font>
      <b/>
      <sz val="13"/>
      <color theme="8" tint="-0.499984740745262"/>
      <name val="Arial"/>
      <family val="2"/>
    </font>
    <font>
      <b/>
      <sz val="11"/>
      <color theme="1"/>
      <name val="Arial"/>
      <family val="2"/>
    </font>
    <font>
      <b/>
      <sz val="11"/>
      <color theme="3"/>
      <name val="Arial"/>
      <family val="2"/>
    </font>
    <font>
      <b/>
      <sz val="15"/>
      <color theme="3"/>
      <name val="Arial"/>
      <family val="2"/>
    </font>
    <font>
      <b/>
      <sz val="13"/>
      <color theme="3"/>
      <name val="Arial"/>
      <family val="2"/>
    </font>
    <font>
      <sz val="18"/>
      <color theme="3"/>
      <name val="Arial"/>
      <family val="2"/>
    </font>
    <font>
      <sz val="9"/>
      <color theme="1"/>
      <name val="Arial"/>
      <family val="2"/>
    </font>
    <font>
      <b/>
      <sz val="9"/>
      <color theme="1"/>
      <name val="Arial"/>
      <family val="2"/>
    </font>
    <font>
      <sz val="9"/>
      <color theme="8" tint="-0.499984740745262"/>
      <name val="Arial"/>
      <family val="2"/>
    </font>
    <font>
      <sz val="9"/>
      <color theme="0" tint="-0.499984740745262"/>
      <name val="Arial"/>
      <family val="2"/>
    </font>
    <font>
      <b/>
      <u/>
      <sz val="9"/>
      <color theme="1"/>
      <name val="Arial"/>
      <family val="2"/>
    </font>
    <font>
      <sz val="9"/>
      <name val="Arial"/>
      <family val="2"/>
    </font>
    <font>
      <i/>
      <sz val="9"/>
      <color theme="8" tint="-0.499984740745262"/>
      <name val="Arial"/>
      <family val="2"/>
    </font>
    <font>
      <sz val="9"/>
      <color theme="8" tint="0.39988402966399123"/>
      <name val="Arial"/>
      <family val="2"/>
    </font>
    <font>
      <sz val="9"/>
      <color rgb="FFFF0000"/>
      <name val="Arial"/>
      <family val="2"/>
    </font>
    <font>
      <i/>
      <sz val="8"/>
      <color rgb="FFFF0000"/>
      <name val="Arial"/>
      <family val="2"/>
    </font>
  </fonts>
  <fills count="12">
    <fill>
      <patternFill patternType="none"/>
    </fill>
    <fill>
      <patternFill patternType="gray125"/>
    </fill>
    <fill>
      <patternFill patternType="solid">
        <fgColor theme="6" tint="-0.499984740745262"/>
        <bgColor indexed="64"/>
      </patternFill>
    </fill>
    <fill>
      <patternFill patternType="solid">
        <fgColor theme="1"/>
        <bgColor indexed="64"/>
      </patternFill>
    </fill>
    <fill>
      <patternFill patternType="solid">
        <fgColor rgb="FFFFFF99"/>
        <bgColor indexed="64"/>
      </patternFill>
    </fill>
    <fill>
      <patternFill patternType="gray125">
        <fgColor theme="8" tint="-0.499984740745262"/>
        <bgColor theme="8" tint="0.59996337778862885"/>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1" tint="0.499984740745262"/>
        <bgColor indexed="64"/>
      </patternFill>
    </fill>
    <fill>
      <patternFill patternType="solid">
        <fgColor theme="4" tint="0.39997558519241921"/>
        <bgColor indexed="64"/>
      </patternFill>
    </fill>
  </fills>
  <borders count="1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00"/>
      </left>
      <right style="thin">
        <color rgb="FFFF0000"/>
      </right>
      <top style="thin">
        <color rgb="FFFF0000"/>
      </top>
      <bottom style="thin">
        <color rgb="FFFF0000"/>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8" tint="-0.499984740745262"/>
      </left>
      <right style="thin">
        <color theme="8" tint="-0.499984740745262"/>
      </right>
      <top style="thin">
        <color theme="8" tint="-0.499984740745262"/>
      </top>
      <bottom/>
      <diagonal/>
    </border>
  </borders>
  <cellStyleXfs count="42">
    <xf numFmtId="0" fontId="0" fillId="0" borderId="0"/>
    <xf numFmtId="176"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14" fillId="0" borderId="0" applyNumberFormat="0" applyFill="0" applyBorder="0" applyProtection="0"/>
    <xf numFmtId="0" fontId="27" fillId="0" borderId="0" applyNumberFormat="0" applyFill="0" applyBorder="0">
      <alignment horizontal="left"/>
      <protection locked="0"/>
    </xf>
    <xf numFmtId="0" fontId="15" fillId="0" borderId="0" applyNumberFormat="0" applyFill="0" applyBorder="0" applyProtection="0"/>
    <xf numFmtId="0" fontId="16" fillId="3" borderId="1" applyNumberFormat="0" applyProtection="0"/>
    <xf numFmtId="0" fontId="17" fillId="0" borderId="0" applyNumberFormat="0" applyFill="0" applyAlignment="0" applyProtection="0"/>
    <xf numFmtId="0" fontId="18" fillId="0" borderId="0" applyNumberFormat="0" applyFill="0" applyAlignment="0" applyProtection="0"/>
    <xf numFmtId="0" fontId="26" fillId="0" borderId="3" applyNumberFormat="0" applyAlignment="0">
      <alignment horizontal="center"/>
    </xf>
    <xf numFmtId="0" fontId="25" fillId="4" borderId="4" applyNumberFormat="0" applyAlignment="0">
      <protection locked="0"/>
    </xf>
    <xf numFmtId="0" fontId="3" fillId="0" borderId="0" applyNumberFormat="0" applyFill="0" applyBorder="0"/>
    <xf numFmtId="181" fontId="23" fillId="0" borderId="0" applyFill="0" applyBorder="0" applyProtection="0">
      <alignment horizontal="center"/>
    </xf>
    <xf numFmtId="180" fontId="24" fillId="0" borderId="0" applyFill="0" applyBorder="0" applyProtection="0">
      <alignment horizontal="center"/>
    </xf>
    <xf numFmtId="169" fontId="1" fillId="5" borderId="4" applyAlignment="0"/>
    <xf numFmtId="166" fontId="2" fillId="2" borderId="2">
      <alignment horizontal="center"/>
      <protection locked="0"/>
    </xf>
    <xf numFmtId="0" fontId="4" fillId="0" borderId="0" applyFill="0" applyBorder="0">
      <alignment horizontal="left" vertical="center"/>
      <protection locked="0"/>
    </xf>
    <xf numFmtId="41" fontId="28" fillId="6" borderId="5" applyNumberFormat="0" applyAlignment="0"/>
    <xf numFmtId="41" fontId="1" fillId="0" borderId="6" applyNumberFormat="0" applyFont="0" applyFill="0" applyAlignment="0"/>
    <xf numFmtId="170" fontId="1" fillId="0" borderId="7" applyNumberFormat="0" applyFont="0" applyFill="0" applyAlignment="0" applyProtection="0"/>
    <xf numFmtId="0" fontId="6" fillId="0" borderId="0"/>
    <xf numFmtId="0" fontId="32" fillId="0" borderId="8" applyNumberFormat="0" applyFill="0" applyBorder="0"/>
    <xf numFmtId="170" fontId="1" fillId="0" borderId="0" applyFont="0" applyFill="0" applyBorder="0" applyAlignment="0" applyProtection="0"/>
    <xf numFmtId="0" fontId="26" fillId="7" borderId="2" applyNumberFormat="0" applyAlignment="0" applyProtection="0"/>
    <xf numFmtId="0" fontId="7" fillId="0" borderId="0" applyNumberFormat="0" applyFill="0" applyBorder="0" applyAlignment="0" applyProtection="0"/>
    <xf numFmtId="171" fontId="8" fillId="0" borderId="0" applyFill="0" applyBorder="0">
      <alignment horizontal="right" vertical="center"/>
    </xf>
    <xf numFmtId="172" fontId="8" fillId="0" borderId="0" applyFill="0" applyBorder="0">
      <alignment horizontal="right" vertical="center"/>
    </xf>
    <xf numFmtId="173" fontId="29" fillId="7" borderId="4">
      <alignment horizontal="center"/>
    </xf>
    <xf numFmtId="41" fontId="5" fillId="8" borderId="5" applyFont="0" applyAlignment="0"/>
    <xf numFmtId="0" fontId="13" fillId="10" borderId="0" applyNumberFormat="0">
      <alignment horizontal="center"/>
    </xf>
    <xf numFmtId="0" fontId="30" fillId="0" borderId="0" applyNumberFormat="0" applyFill="0" applyBorder="0" applyProtection="0"/>
    <xf numFmtId="0" fontId="31" fillId="9" borderId="9" applyNumberFormat="0" applyAlignment="0">
      <protection locked="0"/>
    </xf>
    <xf numFmtId="0" fontId="22" fillId="0" borderId="0" applyNumberFormat="0" applyFill="0" applyBorder="0" applyAlignment="0" applyProtection="0"/>
    <xf numFmtId="0" fontId="20" fillId="0" borderId="1" applyNumberFormat="0" applyFill="0" applyAlignment="0" applyProtection="0"/>
    <xf numFmtId="0" fontId="21" fillId="0" borderId="10" applyNumberFormat="0" applyFill="0" applyAlignment="0" applyProtection="0"/>
    <xf numFmtId="0" fontId="19" fillId="0" borderId="11" applyNumberFormat="0" applyFill="0" applyAlignment="0" applyProtection="0"/>
    <xf numFmtId="0" fontId="18" fillId="0" borderId="12" applyNumberFormat="0" applyFill="0" applyAlignment="0" applyProtection="0"/>
    <xf numFmtId="174" fontId="16" fillId="3" borderId="1"/>
  </cellStyleXfs>
  <cellXfs count="62">
    <xf numFmtId="0" fontId="0" fillId="0" borderId="0" xfId="0"/>
    <xf numFmtId="0" fontId="16" fillId="3" borderId="1" xfId="10"/>
    <xf numFmtId="0" fontId="17" fillId="0" borderId="0" xfId="11"/>
    <xf numFmtId="0" fontId="18" fillId="0" borderId="0" xfId="12"/>
    <xf numFmtId="0" fontId="26" fillId="0" borderId="3" xfId="13" applyAlignment="1">
      <alignment horizontal="center"/>
    </xf>
    <xf numFmtId="168" fontId="26" fillId="0" borderId="3" xfId="13" applyNumberFormat="1" applyAlignment="1">
      <alignment horizontal="center"/>
    </xf>
    <xf numFmtId="0" fontId="9" fillId="0" borderId="0" xfId="0" applyFont="1"/>
    <xf numFmtId="0" fontId="10" fillId="0" borderId="0" xfId="12" applyFont="1" applyAlignment="1">
      <alignment horizontal="left" vertical="center"/>
    </xf>
    <xf numFmtId="0" fontId="11" fillId="0" borderId="0" xfId="0" applyFont="1"/>
    <xf numFmtId="0" fontId="11" fillId="0" borderId="0" xfId="6" applyFont="1" applyAlignment="1">
      <alignment horizontal="left" vertical="center"/>
    </xf>
    <xf numFmtId="0" fontId="27" fillId="0" borderId="0" xfId="8">
      <alignment horizontal="left"/>
      <protection locked="0"/>
    </xf>
    <xf numFmtId="0" fontId="27" fillId="0" borderId="0" xfId="8" applyAlignment="1">
      <alignment horizontal="right"/>
      <protection locked="0"/>
    </xf>
    <xf numFmtId="0" fontId="13" fillId="10" borderId="0" xfId="33">
      <alignment horizontal="center"/>
    </xf>
    <xf numFmtId="0" fontId="14" fillId="0" borderId="0" xfId="7" applyBorder="1"/>
    <xf numFmtId="0" fontId="12" fillId="0" borderId="0" xfId="0" applyFont="1" applyAlignment="1">
      <alignment horizontal="left"/>
    </xf>
    <xf numFmtId="0" fontId="15" fillId="0" borderId="0" xfId="9" applyBorder="1"/>
    <xf numFmtId="0" fontId="0" fillId="0" borderId="0" xfId="0" applyAlignment="1">
      <alignment horizontal="left"/>
    </xf>
    <xf numFmtId="0" fontId="19" fillId="0" borderId="0" xfId="6" applyBorder="1"/>
    <xf numFmtId="0" fontId="32" fillId="0" borderId="0" xfId="25" applyBorder="1"/>
    <xf numFmtId="0" fontId="25" fillId="4" borderId="4" xfId="14">
      <protection locked="0"/>
    </xf>
    <xf numFmtId="0" fontId="12" fillId="0" borderId="0" xfId="0" applyFont="1"/>
    <xf numFmtId="0" fontId="26" fillId="0" borderId="3" xfId="13" applyAlignment="1"/>
    <xf numFmtId="169" fontId="1" fillId="5" borderId="4" xfId="18"/>
    <xf numFmtId="166" fontId="2" fillId="2" borderId="2" xfId="19">
      <alignment horizontal="center"/>
      <protection locked="0"/>
    </xf>
    <xf numFmtId="0" fontId="0" fillId="0" borderId="6" xfId="22" applyNumberFormat="1" applyFont="1"/>
    <xf numFmtId="0" fontId="0" fillId="0" borderId="7" xfId="23" applyNumberFormat="1" applyFont="1"/>
    <xf numFmtId="0" fontId="26" fillId="7" borderId="2" xfId="27"/>
    <xf numFmtId="0" fontId="7" fillId="0" borderId="0" xfId="28"/>
    <xf numFmtId="173" fontId="29" fillId="7" borderId="4" xfId="31">
      <alignment horizontal="center"/>
    </xf>
    <xf numFmtId="41" fontId="0" fillId="8" borderId="5" xfId="32" applyFont="1"/>
    <xf numFmtId="0" fontId="30" fillId="0" borderId="0" xfId="34"/>
    <xf numFmtId="0" fontId="31" fillId="9" borderId="9" xfId="35">
      <protection locked="0"/>
    </xf>
    <xf numFmtId="175" fontId="0" fillId="0" borderId="0" xfId="2" applyFont="1"/>
    <xf numFmtId="170" fontId="0" fillId="0" borderId="0" xfId="26" applyFont="1"/>
    <xf numFmtId="9" fontId="0" fillId="0" borderId="0" xfId="5" applyFont="1"/>
    <xf numFmtId="0" fontId="3" fillId="0" borderId="0" xfId="15"/>
    <xf numFmtId="167" fontId="16" fillId="3" borderId="1" xfId="10" applyNumberFormat="1"/>
    <xf numFmtId="0" fontId="14" fillId="0" borderId="0" xfId="7"/>
    <xf numFmtId="0" fontId="15" fillId="0" borderId="0" xfId="9"/>
    <xf numFmtId="174" fontId="16" fillId="3" borderId="1" xfId="41"/>
    <xf numFmtId="176" fontId="0" fillId="0" borderId="0" xfId="1" applyFont="1"/>
    <xf numFmtId="177" fontId="0" fillId="0" borderId="0" xfId="3" applyNumberFormat="1" applyFont="1"/>
    <xf numFmtId="178" fontId="0" fillId="0" borderId="0" xfId="4" applyNumberFormat="1" applyFont="1"/>
    <xf numFmtId="179" fontId="23" fillId="0" borderId="0" xfId="16" applyNumberFormat="1" applyBorder="1">
      <alignment horizontal="center"/>
    </xf>
    <xf numFmtId="180" fontId="24" fillId="0" borderId="0" xfId="17" applyBorder="1">
      <alignment horizontal="center"/>
    </xf>
    <xf numFmtId="41" fontId="28" fillId="6" borderId="5" xfId="21" applyNumberFormat="1"/>
    <xf numFmtId="15" fontId="0" fillId="0" borderId="0" xfId="0" applyNumberFormat="1"/>
    <xf numFmtId="9" fontId="25" fillId="4" borderId="4" xfId="14" applyNumberFormat="1">
      <protection locked="0"/>
    </xf>
    <xf numFmtId="182" fontId="25" fillId="4" borderId="4" xfId="14" applyNumberFormat="1">
      <protection locked="0"/>
    </xf>
    <xf numFmtId="0" fontId="0" fillId="11" borderId="0" xfId="0" applyFill="1"/>
    <xf numFmtId="0" fontId="25" fillId="4" borderId="4" xfId="14" applyAlignment="1">
      <alignment horizontal="center"/>
      <protection locked="0"/>
    </xf>
    <xf numFmtId="0" fontId="25" fillId="4" borderId="13" xfId="14" applyBorder="1" applyAlignment="1">
      <alignment horizontal="center"/>
      <protection locked="0"/>
    </xf>
    <xf numFmtId="0" fontId="0" fillId="0" borderId="0" xfId="0" applyAlignment="1">
      <alignment horizontal="center"/>
    </xf>
    <xf numFmtId="183" fontId="0" fillId="0" borderId="0" xfId="0" applyNumberFormat="1"/>
    <xf numFmtId="0" fontId="0" fillId="0" borderId="0" xfId="0" pivotButton="1"/>
    <xf numFmtId="175" fontId="0" fillId="0" borderId="0" xfId="0" applyNumberFormat="1"/>
    <xf numFmtId="0" fontId="11" fillId="0" borderId="0" xfId="6" applyFont="1" applyAlignment="1">
      <alignment horizontal="left" vertical="center"/>
    </xf>
    <xf numFmtId="0" fontId="27" fillId="0" borderId="0" xfId="8">
      <alignment horizontal="left"/>
      <protection locked="0"/>
    </xf>
    <xf numFmtId="0" fontId="0" fillId="0" borderId="0" xfId="0"/>
    <xf numFmtId="0" fontId="13" fillId="10" borderId="0" xfId="33">
      <alignment horizontal="center"/>
    </xf>
    <xf numFmtId="0" fontId="26" fillId="0" borderId="3" xfId="13" applyAlignment="1">
      <alignment horizontal="left"/>
    </xf>
    <xf numFmtId="0" fontId="25" fillId="4" borderId="4" xfId="14" applyAlignment="1">
      <alignment horizontal="left"/>
      <protection locked="0"/>
    </xf>
  </cellXfs>
  <cellStyles count="42">
    <cellStyle name="Accounts Ref" xfId="15" xr:uid="{00000000-0005-0000-0000-000000000000}"/>
    <cellStyle name="Assumption" xfId="14" xr:uid="{00000000-0005-0000-0000-000001000000}"/>
    <cellStyle name="Comma" xfId="1" builtinId="3" customBuiltin="1"/>
    <cellStyle name="Comma [0]" xfId="2" builtinId="6" customBuiltin="1"/>
    <cellStyle name="Constraint" xfId="13" xr:uid="{00000000-0005-0000-0000-000004000000}"/>
    <cellStyle name="Currency" xfId="3" builtinId="4"/>
    <cellStyle name="Currency [0]" xfId="4" builtinId="7"/>
    <cellStyle name="Date" xfId="16" xr:uid="{00000000-0005-0000-0000-000007000000}"/>
    <cellStyle name="Date Heading" xfId="17" xr:uid="{00000000-0005-0000-0000-000008000000}"/>
    <cellStyle name="Empty" xfId="18" xr:uid="{00000000-0005-0000-0000-000009000000}"/>
    <cellStyle name="Error_Checks" xfId="19" xr:uid="{00000000-0005-0000-0000-00000A000000}"/>
    <cellStyle name="Heading 1" xfId="37" builtinId="16" customBuiltin="1"/>
    <cellStyle name="Heading 1 Number" xfId="41" xr:uid="{00000000-0005-0000-0000-00000C000000}"/>
    <cellStyle name="Heading 1 Text" xfId="10" xr:uid="{00000000-0005-0000-0000-00000D000000}"/>
    <cellStyle name="Heading 2" xfId="38" builtinId="17" customBuiltin="1"/>
    <cellStyle name="Heading 2 Text" xfId="11" xr:uid="{00000000-0005-0000-0000-00000F000000}"/>
    <cellStyle name="Heading 3" xfId="39" builtinId="18" customBuiltin="1"/>
    <cellStyle name="Heading 3 Text" xfId="12" xr:uid="{00000000-0005-0000-0000-000011000000}"/>
    <cellStyle name="Heading 4" xfId="6" builtinId="19" customBuiltin="1"/>
    <cellStyle name="Hyperlink" xfId="8" builtinId="8" customBuiltin="1"/>
    <cellStyle name="Hyperlink Text" xfId="20" xr:uid="{00000000-0005-0000-0000-000014000000}"/>
    <cellStyle name="Internal Ref" xfId="21" xr:uid="{00000000-0005-0000-0000-000015000000}"/>
    <cellStyle name="Line Calc" xfId="22" xr:uid="{00000000-0005-0000-0000-000016000000}"/>
    <cellStyle name="Line Total" xfId="23" xr:uid="{00000000-0005-0000-0000-000017000000}"/>
    <cellStyle name="Model Name" xfId="9" xr:uid="{00000000-0005-0000-0000-000018000000}"/>
    <cellStyle name="Normal" xfId="0" builtinId="0" customBuiltin="1"/>
    <cellStyle name="Normal 2" xfId="24" xr:uid="{00000000-0005-0000-0000-00001A000000}"/>
    <cellStyle name="Notes" xfId="25" xr:uid="{00000000-0005-0000-0000-00001B000000}"/>
    <cellStyle name="Numbers 0" xfId="26" xr:uid="{00000000-0005-0000-0000-00001C000000}"/>
    <cellStyle name="Parameter" xfId="27" xr:uid="{00000000-0005-0000-0000-00001D000000}"/>
    <cellStyle name="Percent" xfId="5" builtinId="5"/>
    <cellStyle name="Range Name Description" xfId="28" xr:uid="{00000000-0005-0000-0000-00001F000000}"/>
    <cellStyle name="Right Currency" xfId="29" xr:uid="{00000000-0005-0000-0000-000020000000}"/>
    <cellStyle name="Right Number" xfId="30" xr:uid="{00000000-0005-0000-0000-000021000000}"/>
    <cellStyle name="Row Ref" xfId="31" xr:uid="{00000000-0005-0000-0000-000022000000}"/>
    <cellStyle name="Row_Summary" xfId="32" xr:uid="{00000000-0005-0000-0000-000023000000}"/>
    <cellStyle name="Sheet Title" xfId="7" xr:uid="{00000000-0005-0000-0000-000024000000}"/>
    <cellStyle name="Table_Heading" xfId="33" xr:uid="{00000000-0005-0000-0000-000025000000}"/>
    <cellStyle name="Title" xfId="36" builtinId="15" customBuiltin="1"/>
    <cellStyle name="Total" xfId="40" builtinId="25" customBuiltin="1"/>
    <cellStyle name="Units" xfId="34" xr:uid="{00000000-0005-0000-0000-000028000000}"/>
    <cellStyle name="WIP" xfId="35" xr:uid="{00000000-0005-0000-0000-000029000000}"/>
  </cellStyles>
  <dxfs count="12">
    <dxf>
      <numFmt numFmtId="175" formatCode="_(#,##0_);\(#,##0\);_(\-_)"/>
    </dxf>
    <dxf>
      <numFmt numFmtId="183" formatCode="dd\ mmm\ yyyy"/>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theme="8" tint="-0.499984740745262"/>
        </bottom>
      </border>
    </dxf>
    <dxf>
      <alignment horizontal="center" vertical="bottom" textRotation="0" wrapText="0" indent="0" justifyLastLine="0" shrinkToFit="0" readingOrder="0"/>
    </dxf>
    <dxf>
      <fill>
        <patternFill>
          <bgColor theme="8" tint="0.59996337778862885"/>
        </patternFill>
      </fill>
    </dxf>
    <dxf>
      <fill>
        <patternFill>
          <bgColor theme="8" tint="0.79998168889431442"/>
        </patternFill>
      </fill>
    </dxf>
    <dxf>
      <font>
        <b/>
        <i val="0"/>
      </font>
      <fill>
        <patternFill>
          <bgColor theme="1" tint="0.499984740745262"/>
        </patternFill>
      </fill>
      <border diagonalUp="0" diagonalDown="0">
        <left/>
        <right/>
        <top/>
        <bottom/>
        <vertical/>
        <horizontal/>
      </border>
    </dxf>
  </dxfs>
  <tableStyles count="1" defaultTableStyle="TableStyleMedium2" defaultPivotStyle="PivotStyleLight16">
    <tableStyle name="Table Style 1" pivot="0" count="3" xr9:uid="{00000000-0011-0000-FFFF-FFFF00000000}">
      <tableStyleElement type="headerRow" dxfId="11"/>
      <tableStyleElement type="firstRowStripe"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microsoft.com/office/2017/06/relationships/rdSupportingPropertyBag" Target="richData/rdsupportingpropertybag.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microsoft.com/office/2017/06/relationships/rdSupportingPropertyBagStructure" Target="richData/rdsupportingpropertybagstructure.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22/10/relationships/richValueRel" Target="richData/richValueRel.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ichStyles" Target="richData/richStyle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06/relationships/rdArray" Target="richData/rdarray.xml"/><Relationship Id="rId28" Type="http://schemas.openxmlformats.org/officeDocument/2006/relationships/calcChain" Target="calcChain.xml"/><Relationship Id="rId10" Type="http://schemas.openxmlformats.org/officeDocument/2006/relationships/worksheet" Target="worksheets/sheet10.xml"/><Relationship Id="rId19" Type="http://schemas.microsoft.com/office/2020/07/relationships/rdRichValueWebImage" Target="richData/rdRichValueWebImage.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microsoft.com/office/2017/06/relationships/rdRichValueStructure" Target="richData/rdrichvaluestructure.xml"/><Relationship Id="rId27" Type="http://schemas.microsoft.com/office/2017/06/relationships/rdRichValueTypes" Target="richData/rdRichValueTyp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xml.rels><?xml version="1.0" encoding="UTF-8" standalone="yes"?>
<Relationships xmlns="http://schemas.openxmlformats.org/package/2006/relationships"><Relationship Id="rId1" Type="http://schemas.openxmlformats.org/officeDocument/2006/relationships/image" Target="../media/image27.png"/></Relationships>
</file>

<file path=xl/drawings/_rels/drawing3.xml.rels><?xml version="1.0" encoding="UTF-8" standalone="yes"?>
<Relationships xmlns="http://schemas.openxmlformats.org/package/2006/relationships"><Relationship Id="rId1" Type="http://schemas.openxmlformats.org/officeDocument/2006/relationships/image" Target="../media/image28.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168378</xdr:rowOff>
    </xdr:from>
    <xdr:to>
      <xdr:col>6</xdr:col>
      <xdr:colOff>334433</xdr:colOff>
      <xdr:row>11</xdr:row>
      <xdr:rowOff>117475</xdr:rowOff>
    </xdr:to>
    <xdr:pic>
      <xdr:nvPicPr>
        <xdr:cNvPr id="2" name="Picture 1" descr="SP Logo 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7667" y="1533628"/>
          <a:ext cx="2048933" cy="784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5</xdr:row>
      <xdr:rowOff>160421</xdr:rowOff>
    </xdr:from>
    <xdr:to>
      <xdr:col>6</xdr:col>
      <xdr:colOff>301003</xdr:colOff>
      <xdr:row>16</xdr:row>
      <xdr:rowOff>20265</xdr:rowOff>
    </xdr:to>
    <xdr:pic>
      <xdr:nvPicPr>
        <xdr:cNvPr id="4" name="Picture 3">
          <a:extLst>
            <a:ext uri="{FF2B5EF4-FFF2-40B4-BE49-F238E27FC236}">
              <a16:creationId xmlns:a16="http://schemas.microsoft.com/office/drawing/2014/main" id="{64BF662E-DD55-48FC-997E-A998F2EE0CC8}"/>
            </a:ext>
          </a:extLst>
        </xdr:cNvPr>
        <xdr:cNvPicPr>
          <a:picLocks noChangeAspect="1"/>
        </xdr:cNvPicPr>
      </xdr:nvPicPr>
      <xdr:blipFill>
        <a:blip xmlns:r="http://schemas.openxmlformats.org/officeDocument/2006/relationships" r:embed="rId1"/>
        <a:stretch>
          <a:fillRect/>
        </a:stretch>
      </xdr:blipFill>
      <xdr:spPr>
        <a:xfrm>
          <a:off x="982579" y="1158039"/>
          <a:ext cx="1524213" cy="15242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255</xdr:colOff>
      <xdr:row>6</xdr:row>
      <xdr:rowOff>2</xdr:rowOff>
    </xdr:from>
    <xdr:to>
      <xdr:col>6</xdr:col>
      <xdr:colOff>568459</xdr:colOff>
      <xdr:row>16</xdr:row>
      <xdr:rowOff>56031</xdr:rowOff>
    </xdr:to>
    <xdr:pic>
      <xdr:nvPicPr>
        <xdr:cNvPr id="3" name="Picture 2">
          <a:extLst>
            <a:ext uri="{FF2B5EF4-FFF2-40B4-BE49-F238E27FC236}">
              <a16:creationId xmlns:a16="http://schemas.microsoft.com/office/drawing/2014/main" id="{99943CEC-068D-1B39-B8BA-D9E0CCF5B2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1208843" y="942944"/>
          <a:ext cx="1624852" cy="2069792"/>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Liam Bastick" refreshedDate="45348.660747685186" createdVersion="8" refreshedVersion="8" minRefreshableVersion="8" recordCount="700" xr:uid="{49308F6F-CA26-4402-8C56-911BDE0F5A85}">
  <cacheSource type="worksheet">
    <worksheetSource name="PivotData"/>
  </cacheSource>
  <cacheFields count="17">
    <cacheField name="Segment" numFmtId="0">
      <sharedItems/>
    </cacheField>
    <cacheField name="Country" numFmtId="0">
      <sharedItems count="5">
        <s v="Canada"/>
        <s v="Germany"/>
        <s v="France"/>
        <s v="Mexico"/>
        <s v="United States"/>
      </sharedItems>
    </cacheField>
    <cacheField name="Flag" numFmtId="0">
      <sharedItems count="5">
        <s v="Image of Canada"/>
        <s v="Image of Germany"/>
        <s v="Image of France"/>
        <s v="Image of Mexico"/>
        <s v="Image of United States"/>
      </sharedItems>
    </cacheField>
    <cacheField name="Product" numFmtId="0">
      <sharedItems/>
    </cacheField>
    <cacheField name="Discount Band" numFmtId="0">
      <sharedItems/>
    </cacheField>
    <cacheField name="Units Sold" numFmtId="0">
      <sharedItems containsSemiMixedTypes="0" containsString="0" containsNumber="1" minValue="200" maxValue="4492.5"/>
    </cacheField>
    <cacheField name="Manufacturing Price" numFmtId="0">
      <sharedItems containsSemiMixedTypes="0" containsString="0" containsNumber="1" containsInteger="1" minValue="3" maxValue="260"/>
    </cacheField>
    <cacheField name="Sale Price" numFmtId="0">
      <sharedItems containsSemiMixedTypes="0" containsString="0" containsNumber="1" containsInteger="1" minValue="7" maxValue="350"/>
    </cacheField>
    <cacheField name="Gross Sales" numFmtId="0">
      <sharedItems containsSemiMixedTypes="0" containsString="0" containsNumber="1" minValue="1799" maxValue="1207500"/>
    </cacheField>
    <cacheField name="Discounts" numFmtId="0">
      <sharedItems containsSemiMixedTypes="0" containsString="0" containsNumber="1" minValue="0" maxValue="149677.5"/>
    </cacheField>
    <cacheField name="Sales" numFmtId="0">
      <sharedItems containsSemiMixedTypes="0" containsString="0" containsNumber="1" minValue="1655.08" maxValue="1159200"/>
    </cacheField>
    <cacheField name="COGS" numFmtId="0">
      <sharedItems containsSemiMixedTypes="0" containsString="0" containsNumber="1" minValue="918" maxValue="950625"/>
    </cacheField>
    <cacheField name="Profit" numFmtId="0">
      <sharedItems containsSemiMixedTypes="0" containsString="0" containsNumber="1" minValue="-40617.5" maxValue="262200"/>
    </cacheField>
    <cacheField name="Date" numFmtId="183">
      <sharedItems containsSemiMixedTypes="0" containsNonDate="0" containsDate="1" containsString="0" minDate="2013-09-01T00:00:00" maxDate="2014-12-02T00:00:00"/>
    </cacheField>
    <cacheField name="Month Number" numFmtId="0">
      <sharedItems containsSemiMixedTypes="0" containsString="0" containsNumber="1" containsInteger="1" minValue="1" maxValue="12"/>
    </cacheField>
    <cacheField name="Month Name" numFmtId="0">
      <sharedItems/>
    </cacheField>
    <cacheField name="Year" numFmtId="0">
      <sharedItems containsSemiMixedTypes="0" containsString="0" containsNumber="1" containsInteger="1" minValue="2013" maxValue="2014"/>
    </cacheField>
  </cacheFields>
  <extLst>
    <ext xmlns:x14="http://schemas.microsoft.com/office/spreadsheetml/2009/9/main" uri="{725AE2AE-9491-48be-B2B4-4EB974FC3084}">
      <x14:pivotCacheDefinition pivotCacheId="1552906216"/>
    </ext>
    <ext xmlns:xxpvi="http://schemas.microsoft.com/office/spreadsheetml/2022/pivotVersionInfo" uri="{9F748A41-CAEA-4470-BF7A-CE61E8FFA7F9}">
      <xxpvi:cacheVersionInfo>
        <xxpvi:lastRefreshFeature>RichData</xxpvi:lastRefreshFeature>
      </xxpvi:cacheVersionInfo>
    </ext>
    <ext xmlns:xprd="http://schemas.microsoft.com/office/spreadsheetml/2022/pivotRichData" uri="{2C874A73-7782-4A18-856F-96AC7E287872}">
      <xprd:richInfo pivotCacheGuid="{49308F6F-CA26-4402-8C56-911BDE0F5A85}" pivotIgnoreInvalidCache="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6BB8C7-4E19-4DCF-9BB6-E30B77D90C0B}" name="PivotTable1" cacheId="0" applyNumberFormats="0" applyBorderFormats="0" applyFontFormats="0" applyPatternFormats="0" applyAlignmentFormats="0" applyWidthHeightFormats="1" dataCaption="Values" updatedVersion="8" minRefreshableVersion="8" useAutoFormatting="1" itemPrintTitles="1" createdVersion="8" indent="0" compact="0" compactData="0" multipleFieldFilters="0">
  <location ref="F10:H16" firstHeaderRow="0" firstDataRow="1" firstDataCol="1"/>
  <pivotFields count="17">
    <pivotField compact="0" outline="0" showAll="0"/>
    <pivotField compact="0" outline="0" showAll="0"/>
    <pivotField axis="axisRow" compact="0" outline="0" showAll="0">
      <items count="6">
        <item x="0"/>
        <item x="2"/>
        <item x="1"/>
        <item x="3"/>
        <item x="4"/>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numFmtId="183" outline="0" showAll="0"/>
    <pivotField compact="0" outline="0" showAll="0"/>
    <pivotField compact="0" outline="0" showAll="0"/>
    <pivotField compact="0" outline="0" showAll="0"/>
  </pivotFields>
  <rowFields count="1">
    <field x="2"/>
  </rowFields>
  <rowItems count="6">
    <i>
      <x/>
    </i>
    <i>
      <x v="1"/>
    </i>
    <i>
      <x v="2"/>
    </i>
    <i>
      <x v="3"/>
    </i>
    <i>
      <x v="4"/>
    </i>
    <i t="grand">
      <x/>
    </i>
  </rowItems>
  <colFields count="1">
    <field x="-2"/>
  </colFields>
  <colItems count="2">
    <i>
      <x/>
    </i>
    <i i="1">
      <x v="1"/>
    </i>
  </colItems>
  <dataFields count="2">
    <dataField name="Sum of Sales" fld="10" baseField="0" baseItem="0"/>
    <dataField name="Sum of Units Sold" fld="5"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 xmlns:xxpvi="http://schemas.microsoft.com/office/spreadsheetml/2022/pivotVersionInfo" uri="{9F748A41-CAEA-4470-BF7A-CE61E8FFA7F9}">
      <xxpvi:pivotVersionInfo>
        <xxpvi:lastUpdateFeature>RichData</xxpvi:lastUpdateFeature>
      </xxpvi:pivotVersionInfo>
    </ext>
  </extLst>
</pivotTableDefinition>
</file>

<file path=xl/richData/_rels/rdRichValueWebImage.xml.rels><?xml version="1.0" encoding="UTF-8" standalone="yes"?>
<Relationships xmlns="http://schemas.openxmlformats.org/package/2006/relationships"><Relationship Id="rId8" Type="http://schemas.openxmlformats.org/officeDocument/2006/relationships/image" Target="../media/image4.jpg"/><Relationship Id="rId13" Type="http://schemas.openxmlformats.org/officeDocument/2006/relationships/hyperlink" Target="https://www.bing.com/images/search?form=xlimg&amp;q=Germany" TargetMode="External"/><Relationship Id="rId18" Type="http://schemas.openxmlformats.org/officeDocument/2006/relationships/hyperlink" Target="https://www.bing.com/th?id=OSK.cf17e786b97fde4860ff0b98a404701f&amp;qlt=95" TargetMode="External"/><Relationship Id="rId3" Type="http://schemas.openxmlformats.org/officeDocument/2006/relationships/hyperlink" Target="https://support.content.office.net/en-us/media/926439a2-bc79-4b8b-9205-60892650e5d3.jpg" TargetMode="External"/><Relationship Id="rId21" Type="http://schemas.openxmlformats.org/officeDocument/2006/relationships/hyperlink" Target="https://www.bing.com/th?id=OSK.08d481ce2e6378c8b3492a5438438208&amp;qlt=95" TargetMode="External"/><Relationship Id="rId7" Type="http://schemas.openxmlformats.org/officeDocument/2006/relationships/hyperlink" Target="https://chart.googleapis.com/chart?chs=500x500&amp;cht=qr&amp;chl=https://support.content.office.net/en-us/media/2d9e717a-0077-438f-8e5e-f85a1305d4ad.jpg" TargetMode="External"/><Relationship Id="rId12" Type="http://schemas.openxmlformats.org/officeDocument/2006/relationships/hyperlink" Target="https://www.bing.com/th?id=OSK.7_iYqjXftHmThTCYlh51zbqPoNnoe4Qk7UaH59Ba1Z0&amp;qlt=95" TargetMode="External"/><Relationship Id="rId17" Type="http://schemas.openxmlformats.org/officeDocument/2006/relationships/image" Target="../media/image7.IJoB2IAflCzjheZJfaz5mfzEWw5jRcoWEgDQz1yU2Yk"/><Relationship Id="rId2" Type="http://schemas.openxmlformats.org/officeDocument/2006/relationships/image" Target="../media/image1.jpg"/><Relationship Id="rId16" Type="http://schemas.openxmlformats.org/officeDocument/2006/relationships/hyperlink" Target="https://www.bing.com/images/search?form=xlimg&amp;q=France" TargetMode="External"/><Relationship Id="rId20" Type="http://schemas.openxmlformats.org/officeDocument/2006/relationships/image" Target="../media/image8.cf17e786b97fde4860ff0b98a404701f"/><Relationship Id="rId1" Type="http://schemas.openxmlformats.org/officeDocument/2006/relationships/hyperlink" Target="https://support.content.office.net/en-us/media/2d9e717a-0077-438f-8e5e-f85a1305d4ad.jpg" TargetMode="External"/><Relationship Id="rId6" Type="http://schemas.openxmlformats.org/officeDocument/2006/relationships/image" Target="../media/image3.jpg"/><Relationship Id="rId11" Type="http://schemas.openxmlformats.org/officeDocument/2006/relationships/image" Target="../media/image5.f2dbd079068622692d8b57832120921d"/><Relationship Id="rId5" Type="http://schemas.openxmlformats.org/officeDocument/2006/relationships/hyperlink" Target="https://support.content.office.net/en-us/media/35aecc53-b3c1-4895-8a7d-554716941806.jpg" TargetMode="External"/><Relationship Id="rId15" Type="http://schemas.openxmlformats.org/officeDocument/2006/relationships/hyperlink" Target="https://www.bing.com/th?id=OSK.IJoB2IAflCzjheZJfaz5mfzEWw5jRcoWEgDQz1yU2Yk&amp;qlt=95" TargetMode="External"/><Relationship Id="rId23" Type="http://schemas.openxmlformats.org/officeDocument/2006/relationships/image" Target="../media/image9.08d481ce2e6378c8b3492a5438438208"/><Relationship Id="rId10" Type="http://schemas.openxmlformats.org/officeDocument/2006/relationships/hyperlink" Target="https://www.bing.com/images/search?form=xlimg&amp;q=Canada" TargetMode="External"/><Relationship Id="rId19" Type="http://schemas.openxmlformats.org/officeDocument/2006/relationships/hyperlink" Target="https://www.bing.com/images/search?form=xlimg&amp;q=Mexico" TargetMode="External"/><Relationship Id="rId4" Type="http://schemas.openxmlformats.org/officeDocument/2006/relationships/image" Target="../media/image2.jpg"/><Relationship Id="rId9" Type="http://schemas.openxmlformats.org/officeDocument/2006/relationships/hyperlink" Target="https://www.bing.com/th?id=OSK.f2dbd079068622692d8b57832120921d&amp;qlt=95" TargetMode="External"/><Relationship Id="rId14" Type="http://schemas.openxmlformats.org/officeDocument/2006/relationships/image" Target="../media/image6.7"/><Relationship Id="rId22" Type="http://schemas.openxmlformats.org/officeDocument/2006/relationships/hyperlink" Target="https://www.bing.com/images/search?form=xlimg&amp;q=United%20States" TargetMode="Externa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6" Type="http://schemas.openxmlformats.org/officeDocument/2006/relationships/image" Target="../media/image25.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blip r:id="rId2"/>
  </webImageSrd>
  <webImageSrd>
    <address r:id="rId3"/>
    <blip r:id="rId4"/>
  </webImageSrd>
  <webImageSrd>
    <address r:id="rId5"/>
    <blip r:id="rId6"/>
  </webImageSrd>
  <webImageSrd>
    <address r:id="rId7"/>
    <blip r:id="rId8"/>
  </webImageSrd>
  <webImageSrd>
    <address r:id="rId9"/>
    <moreImagesAddress r:id="rId10"/>
    <blip r:id="rId11"/>
  </webImageSrd>
  <webImageSrd>
    <address r:id="rId12"/>
    <moreImagesAddress r:id="rId13"/>
    <blip r:id="rId14"/>
  </webImageSrd>
  <webImageSrd>
    <address r:id="rId15"/>
    <moreImagesAddress r:id="rId16"/>
    <blip r:id="rId17"/>
  </webImageSrd>
  <webImageSrd>
    <address r:id="rId18"/>
    <moreImagesAddress r:id="rId19"/>
    <blip r:id="rId20"/>
  </webImageSrd>
  <webImageSrd>
    <address r:id="rId21"/>
    <moreImagesAddress r:id="rId22"/>
    <blip r:id="rId23"/>
  </webImageSrd>
</webImagesSrd>
</file>

<file path=xl/richData/rdarray.xml><?xml version="1.0" encoding="utf-8"?>
<arrayData xmlns="http://schemas.microsoft.com/office/spreadsheetml/2017/richdata2" count="21">
  <a r="2">
    <v t="r">46</v>
    <v t="r">47</v>
  </a>
  <a r="2">
    <v t="s">Canadian French</v>
    <v t="s">Canadian English</v>
  </a>
  <a r="13">
    <v t="r">66</v>
    <v t="r">67</v>
    <v t="r">68</v>
    <v t="r">69</v>
    <v t="r">70</v>
    <v t="r">71</v>
    <v t="r">72</v>
    <v t="r">73</v>
    <v t="r">74</v>
    <v t="r">75</v>
    <v t="r">76</v>
    <v t="r">77</v>
    <v t="r">78</v>
  </a>
  <a r="6">
    <v t="s">Newfoundland Time Zone</v>
    <v t="s">Atlantic Time Zone</v>
    <v t="s">Central Time Zone</v>
    <v t="s">Mountain Time Zone</v>
    <v t="s">Pacific Time Zone</v>
    <v t="s">Eastern Time Zone</v>
  </a>
  <a r="2">
    <v t="r">107</v>
    <v t="r">108</v>
  </a>
  <a r="1">
    <v t="s">German language</v>
  </a>
  <a r="15">
    <v t="r">127</v>
    <v t="r">128</v>
    <v t="r">93</v>
    <v t="r">129</v>
    <v t="r">130</v>
    <v t="r">131</v>
    <v t="r">132</v>
    <v t="r">133</v>
    <v t="r">134</v>
    <v t="r">135</v>
    <v t="r">136</v>
    <v t="r">137</v>
    <v t="r">138</v>
    <v t="r">139</v>
    <v t="r">140</v>
  </a>
  <a r="1">
    <v t="s">Central European Time</v>
  </a>
  <a r="2">
    <v t="r">168</v>
    <v t="r">169</v>
  </a>
  <a r="1">
    <v t="s">French language</v>
  </a>
  <a r="25">
    <v t="r">188</v>
    <v t="r">189</v>
    <v t="r">190</v>
    <v t="r">191</v>
    <v t="r">192</v>
    <v t="r">193</v>
    <v t="r">194</v>
    <v t="r">195</v>
    <v t="r">196</v>
    <v t="r">197</v>
    <v t="r">198</v>
    <v t="r">199</v>
    <v t="r">200</v>
    <v t="r">201</v>
    <v t="r">202</v>
    <v t="r">203</v>
    <v t="r">204</v>
    <v t="r">205</v>
    <v t="r">206</v>
    <v t="r">207</v>
    <v t="r">208</v>
    <v t="r">209</v>
    <v t="r">210</v>
    <v t="r">211</v>
    <v t="r">212</v>
  </a>
  <a r="2">
    <v t="r">240</v>
    <v t="r">241</v>
  </a>
  <a r="1">
    <v t="s">Mexican Spanish</v>
  </a>
  <a r="32">
    <v t="r">226</v>
    <v t="r">260</v>
    <v t="r">261</v>
    <v t="r">262</v>
    <v t="r">263</v>
    <v t="r">264</v>
    <v t="r">265</v>
    <v t="r">266</v>
    <v t="r">267</v>
    <v t="r">268</v>
    <v t="r">269</v>
    <v t="r">270</v>
    <v t="r">271</v>
    <v t="r">272</v>
    <v t="r">273</v>
    <v t="r">274</v>
    <v t="r">275</v>
    <v t="r">276</v>
    <v t="r">277</v>
    <v t="r">278</v>
    <v t="r">279</v>
    <v t="r">280</v>
    <v t="r">281</v>
    <v t="r">282</v>
    <v t="r">283</v>
    <v t="r">284</v>
    <v t="r">285</v>
    <v t="r">286</v>
    <v t="r">287</v>
    <v t="r">288</v>
    <v t="r">289</v>
    <v t="r">290</v>
  </a>
  <a r="4">
    <v t="s">Central Time Zone</v>
    <v t="s">Mountain Time Zone</v>
    <v t="s">Pacific Time Zone</v>
    <v t="s">Eastern Time Zone</v>
  </a>
  <a r="4">
    <v t="r">319</v>
    <v t="r">320</v>
    <v t="r">321</v>
    <v t="r">322</v>
  </a>
  <a r="1">
    <v t="s">English language</v>
  </a>
  <a r="55">
    <v t="r">341</v>
    <v t="r">342</v>
    <v t="r">343</v>
    <v t="r">344</v>
    <v t="r">345</v>
    <v t="r">346</v>
    <v t="r">347</v>
    <v t="r">348</v>
    <v t="r">349</v>
    <v t="r">350</v>
    <v t="r">351</v>
    <v t="r">352</v>
    <v t="r">353</v>
    <v t="r">354</v>
    <v t="r">355</v>
    <v t="r">356</v>
    <v t="r">357</v>
    <v t="r">358</v>
    <v t="r">359</v>
    <v t="r">360</v>
    <v t="r">361</v>
    <v t="r">362</v>
    <v t="r">363</v>
    <v t="r">364</v>
    <v t="r">365</v>
    <v t="r">366</v>
    <v t="r">367</v>
    <v t="r">368</v>
    <v t="r">369</v>
    <v t="r">370</v>
    <v t="r">371</v>
    <v t="r">372</v>
    <v t="r">373</v>
    <v t="r">374</v>
    <v t="r">375</v>
    <v t="r">376</v>
    <v t="r">377</v>
    <v t="r">378</v>
    <v t="r">379</v>
    <v t="r">380</v>
    <v t="r">381</v>
    <v t="r">382</v>
    <v t="r">383</v>
    <v t="r">384</v>
    <v t="r">385</v>
    <v t="r">386</v>
    <v t="r">387</v>
    <v t="r">388</v>
    <v t="r">389</v>
    <v t="r">390</v>
    <v t="r">391</v>
    <v t="r">392</v>
    <v t="r">393</v>
    <v t="r">394</v>
    <v t="r">395</v>
  </a>
  <a r="6">
    <v t="s">Samoa Time Zone</v>
    <v t="s">Atlantic Time Zone</v>
    <v t="s">Central Time Zone</v>
    <v t="s">Alaska Time Zone</v>
    <v t="s">Mountain Time Zone</v>
    <v t="s">Chamorro Time Zone</v>
  </a>
  <a r="6">
    <v t="r">25</v>
    <v t="r">87</v>
    <v t="r">149</v>
    <v t="r">220</v>
    <v t="r">299</v>
    <v t="i">1</v>
  </a>
  <a r="6">
    <v t="r">410</v>
    <v t="r">411</v>
    <v t="r">412</v>
    <v t="r">413</v>
    <v t="r">414</v>
    <v t="i">1</v>
  </a>
</arrayData>
</file>

<file path=xl/richData/rdrichvalue.xml><?xml version="1.0" encoding="utf-8"?>
<rvData xmlns="http://schemas.microsoft.com/office/spreadsheetml/2017/richdata" count="417">
  <rv s="0">
    <v>0</v>
    <v>5</v>
    <v>Two koi fish circling each other</v>
  </rv>
  <rv s="1">
    <v>1</v>
    <v>5</v>
  </rv>
  <rv s="1">
    <v>2</v>
    <v>5</v>
  </rv>
  <rv s="1">
    <v>3</v>
    <v>5</v>
  </rv>
  <rv s="0">
    <v>4</v>
    <v>5</v>
    <v>Rat with solid fill</v>
  </rv>
  <rv s="0">
    <v>5</v>
    <v>5</v>
    <v>Bull with solid fill</v>
  </rv>
  <rv s="0">
    <v>6</v>
    <v>5</v>
    <v>Tiger with solid fill</v>
  </rv>
  <rv s="0">
    <v>7</v>
    <v>5</v>
    <v>Rabbit with solid fill</v>
  </rv>
  <rv s="0">
    <v>8</v>
    <v>5</v>
    <v>Dragon with solid fill</v>
  </rv>
  <rv s="0">
    <v>9</v>
    <v>5</v>
    <v>Snake with solid fill</v>
  </rv>
  <rv s="0">
    <v>10</v>
    <v>5</v>
    <v>Horse with solid fill</v>
  </rv>
  <rv s="0">
    <v>11</v>
    <v>5</v>
    <v>Goat with solid fill</v>
  </rv>
  <rv s="0">
    <v>12</v>
    <v>5</v>
    <v>Monkey with solid fill</v>
  </rv>
  <rv s="0">
    <v>13</v>
    <v>5</v>
    <v>Rooster with solid fill</v>
  </rv>
  <rv s="0">
    <v>14</v>
    <v>5</v>
    <v>Dog with solid fill</v>
  </rv>
  <rv s="0">
    <v>15</v>
    <v>5</v>
    <v>Pig with solid fill</v>
  </rv>
  <rv s="0">
    <v>9</v>
    <v>4</v>
    <v>Snake with solid fill</v>
  </rv>
  <rv s="2">
    <v>0</v>
    <v>1</v>
    <v>0</v>
    <v>0</v>
    <v>Sphere</v>
  </rv>
  <rv s="2">
    <v>0</v>
    <v>1</v>
    <v>0</v>
    <v>1</v>
    <v>Sphere</v>
  </rv>
  <rv s="2">
    <v>0</v>
    <v>1</v>
    <v>0</v>
    <v>2</v>
    <v>Sphere</v>
  </rv>
  <rv s="3">
    <v>0</v>
    <v>1</v>
    <v>0</v>
    <v>25</v>
    <v>3</v>
    <v>70</v>
    <v>Sphere</v>
  </rv>
  <rv s="2">
    <v>1</v>
    <v>1</v>
    <v>0</v>
    <v>0</v>
    <v>Pyramid</v>
  </rv>
  <rv s="2">
    <v>2</v>
    <v>1</v>
    <v>0</v>
    <v>0</v>
    <v>Cylinder</v>
  </rv>
  <rv s="2">
    <v>0</v>
    <v>5</v>
    <v>0</v>
    <v>0</v>
    <v>Sphere</v>
  </rv>
  <rv s="4">
    <v>3</v>
    <v>1</v>
    <v>0</v>
    <v>0</v>
  </rv>
  <rv s="5">
    <v>536870912</v>
    <v>Canada</v>
    <v>370ed614-32e1-4326-a356-dc0a7dd56aaa</v>
    <v>en-AU</v>
    <v>Map</v>
  </rv>
  <rv s="6">
    <fb>6.8918382450780802E-2</fb>
    <v>23</v>
  </rv>
  <rv s="6">
    <fb>9984670</fb>
    <v>24</v>
  </rv>
  <rv s="6">
    <fb>72000</fb>
    <v>24</v>
  </rv>
  <rv s="6">
    <fb>10.1</fb>
    <v>25</v>
  </rv>
  <rv s="6">
    <fb>1</fb>
    <v>26</v>
  </rv>
  <rv s="5">
    <v>536870912</v>
    <v>Ottawa</v>
    <v>3f2544d2-4937-9101-2f53-621199e253e5</v>
    <v>en-AU</v>
    <v>Map</v>
  </rv>
  <rv s="6">
    <fb>544894.19799999997</fb>
    <v>24</v>
  </rv>
  <rv s="6">
    <fb>116.75729822552999</fb>
    <v>27</v>
  </rv>
  <rv s="6">
    <fb>1.9492690241159599E-2</fb>
    <v>23</v>
  </rv>
  <rv s="6">
    <fb>15588.4871464315</fb>
    <v>24</v>
  </rv>
  <rv s="6">
    <fb>1.4987999999999999</fb>
    <v>25</v>
  </rv>
  <rv s="6">
    <fb>0.38161546668997998</fb>
    <v>23</v>
  </rv>
  <rv s="6">
    <fb>74.089062024805997</fb>
    <v>28</v>
  </rv>
  <rv s="6">
    <fb>0.81</fb>
    <v>29</v>
  </rv>
  <rv s="6">
    <fb>1736425629519.96</fb>
    <v>30</v>
  </rv>
  <rv s="6">
    <fb>1.0094368</fb>
    <v>23</v>
  </rv>
  <rv s="6">
    <fb>0.68922510000000003</fb>
    <v>23</v>
  </rv>
  <rv s="7">
    <v>4</v>
    <v>21</v>
    <v>2</v>
    <v>7</v>
    <v>0</v>
    <v>Image of Canada</v>
  </rv>
  <rv s="6">
    <fb>4.3</fb>
    <v>28</v>
  </rv>
  <rv s="5">
    <v>536870912</v>
    <v>Toronto</v>
    <v>e9c1d78f-effd-4cbf-af56-ce709763b200</v>
    <v>en-AU</v>
    <v>Map</v>
  </rv>
  <rv s="5">
    <v>805306368</v>
    <v>Charles III (Monarch)</v>
    <v>afc6f6a9-5b55-9178-3e6f-2c8b6d16ee9c</v>
    <v>en-AU</v>
    <v>Generic</v>
  </rv>
  <rv s="5">
    <v>805306368</v>
    <v>Justin Trudeau (Prime minister)</v>
    <v>d37aba31-28d1-b943-f0c6-dbddeb460528</v>
    <v>en-AU</v>
    <v>Generic</v>
  </rv>
  <rv s="8">
    <v>0</v>
  </rv>
  <rv s="9">
    <v>https://www.bing.com/search?q=canada+country&amp;form=skydnc</v>
    <v>Learn more on Bing</v>
  </rv>
  <rv s="6">
    <fb>81.948780487804896</fb>
    <v>28</v>
  </rv>
  <rv s="6">
    <fb>1937902710000</fb>
    <v>30</v>
  </rv>
  <rv s="6">
    <fb>10</fb>
    <v>28</v>
  </rv>
  <rv s="6">
    <fb>9.51</fb>
    <v>29</v>
  </rv>
  <rv s="8">
    <v>1</v>
  </rv>
  <rv s="6">
    <fb>0.1458492763</fb>
    <v>23</v>
  </rv>
  <rv s="6">
    <fb>2.6101999999999999</fb>
    <v>25</v>
  </rv>
  <rv s="6">
    <fb>38929902</fb>
    <v>24</v>
  </rv>
  <rv s="6">
    <fb>0.23300000000000001</fb>
    <v>23</v>
  </rv>
  <rv s="6">
    <fb>0.251</fb>
    <v>23</v>
  </rv>
  <rv s="6">
    <fb>0.40600000000000003</fb>
    <v>23</v>
  </rv>
  <rv s="6">
    <fb>2.4E-2</fb>
    <v>23</v>
  </rv>
  <rv s="6">
    <fb>6.7000000000000004E-2</fb>
    <v>23</v>
  </rv>
  <rv s="6">
    <fb>0.124</fb>
    <v>23</v>
  </rv>
  <rv s="6">
    <fb>0.17</fb>
    <v>23</v>
  </rv>
  <rv s="6">
    <fb>0.65070999145507802</fb>
    <v>23</v>
  </rv>
  <rv s="5">
    <v>536870912</v>
    <v>Ontario</v>
    <v>070ad921-224a-9ed5-6fe1-8eab57b4b2e7</v>
    <v>en-AU</v>
    <v>Map</v>
  </rv>
  <rv s="5">
    <v>536870912</v>
    <v>Quebec</v>
    <v>32da1fe8-6bb5-f40e-e008-82becf7ef390</v>
    <v>en-AU</v>
    <v>Map</v>
  </rv>
  <rv s="5">
    <v>536870912</v>
    <v>Nova Scotia</v>
    <v>baa4aedd-bbb6-989e-cba4-ec2c9bdd906a</v>
    <v>en-AU</v>
    <v>Map</v>
  </rv>
  <rv s="5">
    <v>536870912</v>
    <v>New Brunswick</v>
    <v>ed967bed-da27-9206-2407-d4e698015192</v>
    <v>en-AU</v>
    <v>Map</v>
  </rv>
  <rv s="5">
    <v>536870912</v>
    <v>Manitoba</v>
    <v>21c9c883-dcc4-1490-a815-79c6eb525369</v>
    <v>en-AU</v>
    <v>Map</v>
  </rv>
  <rv s="5">
    <v>536870912</v>
    <v>Newfoundland and Labrador</v>
    <v>895215e2-2c65-6494-fa6a-1f441a39ac4f</v>
    <v>en-AU</v>
    <v>Map</v>
  </rv>
  <rv s="5">
    <v>536870912</v>
    <v>Prince Edward Island</v>
    <v>4e4aadcb-4928-0762-e307-bc01ba8f3dfb</v>
    <v>en-AU</v>
    <v>Map</v>
  </rv>
  <rv s="5">
    <v>536870912</v>
    <v>Saskatchewan</v>
    <v>ec7108bb-bd34-c969-f3f2-2a9eed70102e</v>
    <v>en-AU</v>
    <v>Map</v>
  </rv>
  <rv s="5">
    <v>536870912</v>
    <v>Alberta</v>
    <v>ac4b7d59-c4be-889f-9a45-7e7c524794ec</v>
    <v>en-AU</v>
    <v>Map</v>
  </rv>
  <rv s="5">
    <v>536870912</v>
    <v>Yukon</v>
    <v>68d0a1b9-92a8-857c-53f4-9150cd050ece</v>
    <v>en-AU</v>
    <v>Map</v>
  </rv>
  <rv s="5">
    <v>536870912</v>
    <v>Northwest Territories</v>
    <v>2e2284ce-2cc1-0b16-10e6-0783ada7c95b</v>
    <v>en-AU</v>
    <v>Map</v>
  </rv>
  <rv s="5">
    <v>536870912</v>
    <v>Nunavut</v>
    <v>5220a5b2-1244-23fe-9851-d4b0373ac92e</v>
    <v>en-AU</v>
    <v>Map</v>
  </rv>
  <rv s="5">
    <v>536870912</v>
    <v>British Columbia</v>
    <v>32a8fd1c-cd9d-0da9-35fb-f952ed824d4f</v>
    <v>en-AU</v>
    <v>Map</v>
  </rv>
  <rv s="8">
    <v>2</v>
  </rv>
  <rv s="6">
    <fb>0.12844017475747799</fb>
    <v>23</v>
  </rv>
  <rv s="8">
    <v>3</v>
  </rv>
  <rv s="6">
    <fb>0.245</fb>
    <v>23</v>
  </rv>
  <rv s="6">
    <fb>5.5640001296997095E-2</fb>
    <v>31</v>
  </rv>
  <rv s="6">
    <fb>30628482</fb>
    <v>24</v>
  </rv>
  <rv s="10">
    <v>#VALUE!</v>
    <v>en-AU</v>
    <v>370ed614-32e1-4326-a356-dc0a7dd56aaa</v>
    <v>536870912</v>
    <v>1</v>
    <v>16</v>
    <v>17</v>
    <v>Canada</v>
    <v>19</v>
    <v>20</v>
    <v>Map</v>
    <v>21</v>
    <v>22</v>
    <v>CA</v>
    <v>26</v>
    <v>27</v>
    <v>28</v>
    <v>29</v>
    <v>30</v>
    <v>31</v>
    <v>32</v>
    <v>33</v>
    <v>34</v>
    <v>CAD</v>
    <v>Canada is a country in North America. Its ten provinces and three territories extend from the Atlantic Ocean to the Pacific Ocean and northward into the Arctic Ocean, making it the world's second-largest country by total area, with the world's ...</v>
    <v>35</v>
    <v>36</v>
    <v>37</v>
    <v>38</v>
    <v>39</v>
    <v>40</v>
    <v>41</v>
    <v>42</v>
    <v>43</v>
    <v>44</v>
    <v>45</v>
    <v>48</v>
    <v>49</v>
    <v>50</v>
    <v>51</v>
    <v>52</v>
    <v>53</v>
    <v>Canada</v>
    <v>O Canada</v>
    <v>54</v>
    <v>Canada</v>
    <v>55</v>
    <v>56</v>
    <v>57</v>
    <v>58</v>
    <v>59</v>
    <v>60</v>
    <v>61</v>
    <v>62</v>
    <v>63</v>
    <v>64</v>
    <v>65</v>
    <v>79</v>
    <v>80</v>
    <v>81</v>
    <v>82</v>
    <v>83</v>
    <v>Canada</v>
    <v>84</v>
    <v>mdp/vdpid/39</v>
  </rv>
  <rv s="7">
    <v>4</v>
    <v>21</v>
    <v>2</v>
    <v>3</v>
    <v>0</v>
    <v>Image of Canada</v>
  </rv>
  <rv s="5">
    <v>536870912</v>
    <v>Germany</v>
    <v>75c62d8e-1449-4e4d-b188-d9e88f878dd9</v>
    <v>en-AU</v>
    <v>Map</v>
  </rv>
  <rv s="6">
    <fb>0.47678612319670299</fb>
    <v>23</v>
  </rv>
  <rv s="6">
    <fb>357587.77</fb>
    <v>24</v>
  </rv>
  <rv s="6">
    <fb>180000</fb>
    <v>24</v>
  </rv>
  <rv s="6">
    <fb>9.5</fb>
    <v>25</v>
  </rv>
  <rv s="6">
    <fb>49</fb>
    <v>26</v>
  </rv>
  <rv s="5">
    <v>536870912</v>
    <v>Berlin</v>
    <v>42784943-7c23-7672-5527-06f89b965cdf</v>
    <v>en-AU</v>
    <v>Map</v>
  </rv>
  <rv s="6">
    <fb>727972.84</fb>
    <v>24</v>
  </rv>
  <rv s="6">
    <fb>112.854887342124</fb>
    <v>27</v>
  </rv>
  <rv s="6">
    <fb>1.4456670146976E-2</fb>
    <v>23</v>
  </rv>
  <rv s="6">
    <fb>7035.4829747167596</fb>
    <v>24</v>
  </rv>
  <rv s="6">
    <fb>1.56</fb>
    <v>25</v>
  </rv>
  <rv s="6">
    <fb>0.326912067781085</fb>
    <v>23</v>
  </rv>
  <rv s="6">
    <fb>78.862551056754995</fb>
    <v>28</v>
  </rv>
  <rv s="6">
    <fb>1.39</fb>
    <v>29</v>
  </rv>
  <rv s="6">
    <fb>3845630030823.52</fb>
    <v>30</v>
  </rv>
  <rv s="6">
    <fb>1.0402236</fb>
    <v>23</v>
  </rv>
  <rv s="6">
    <fb>0.70246649999999999</fb>
    <v>23</v>
  </rv>
  <rv s="7">
    <v>5</v>
    <v>21</v>
    <v>33</v>
    <v>7</v>
    <v>0</v>
    <v>Image of Germany</v>
  </rv>
  <rv s="6">
    <fb>3.1</fb>
    <v>28</v>
  </rv>
  <rv s="5">
    <v>805306368</v>
    <v>Frank-Walter Steinmeier (President)</v>
    <v>a6d595f9-116c-57de-2b35-48e9bde9f83d</v>
    <v>en-AU</v>
    <v>Generic</v>
  </rv>
  <rv s="5">
    <v>805306368</v>
    <v>Olaf Scholz (Chancellor)</v>
    <v>d327207b-5560-1fae-17a8-4bc95203ea8e</v>
    <v>en-AU</v>
    <v>Generic</v>
  </rv>
  <rv s="8">
    <v>4</v>
  </rv>
  <rv s="9">
    <v>https://www.bing.com/search?q=germany&amp;form=skydnc</v>
    <v>Learn more on Bing</v>
  </rv>
  <rv s="6">
    <fb>80.892682926829295</fb>
    <v>28</v>
  </rv>
  <rv s="6">
    <fb>2098173930000</fb>
    <v>30</v>
  </rv>
  <rv s="6">
    <fb>7</fb>
    <v>28</v>
  </rv>
  <rv s="6">
    <fb>9.99</fb>
    <v>29</v>
  </rv>
  <rv s="8">
    <v>5</v>
  </rv>
  <rv s="6">
    <fb>0.12528421940000001</fb>
    <v>23</v>
  </rv>
  <rv s="6">
    <fb>4.2488000000000001</fb>
    <v>25</v>
  </rv>
  <rv s="6">
    <fb>84079811</fb>
    <v>24</v>
  </rv>
  <rv s="6">
    <fb>0.22800000000000001</fb>
    <v>23</v>
  </rv>
  <rv s="6">
    <fb>0.24600000000000002</fb>
    <v>23</v>
  </rv>
  <rv s="6">
    <fb>0.39600000000000002</fb>
    <v>23</v>
  </rv>
  <rv s="6">
    <fb>2.8999999999999998E-2</fb>
    <v>23</v>
  </rv>
  <rv s="6">
    <fb>7.5999999999999998E-2</fb>
    <v>23</v>
  </rv>
  <rv s="6">
    <fb>0.128</fb>
    <v>23</v>
  </rv>
  <rv s="6">
    <fb>0.17100000000000001</fb>
    <v>23</v>
  </rv>
  <rv s="6">
    <fb>0.60811000823974604</fb>
    <v>23</v>
  </rv>
  <rv s="5">
    <v>536870912</v>
    <v>Baden-Württemberg</v>
    <v>e4767d1d-15fd-a8bd-1fcd-f8214d3c189f</v>
    <v>en-AU</v>
    <v>Map</v>
  </rv>
  <rv s="5">
    <v>536870912</v>
    <v>Bavaria</v>
    <v>e4f7e69f-e1bc-189a-d23d-b2ecee6a88d5</v>
    <v>en-AU</v>
    <v>Map</v>
  </rv>
  <rv s="5">
    <v>536870912</v>
    <v>Bremen</v>
    <v>70a6262d-6ded-6a1a-8a3d-e24538d50a05</v>
    <v>en-AU</v>
    <v>Map</v>
  </rv>
  <rv s="5">
    <v>536870912</v>
    <v>Hamburg</v>
    <v>0937ec8c-54f7-94c7-d7b8-0ea8c6cfce6f</v>
    <v>en-AU</v>
    <v>Map</v>
  </rv>
  <rv s="5">
    <v>536870912</v>
    <v>Mecklenburg-Vorpommern</v>
    <v>b0adc1b4-6fe2-3ad0-81e1-78c9ba53cedb</v>
    <v>en-AU</v>
    <v>Map</v>
  </rv>
  <rv s="5">
    <v>536870912</v>
    <v>Lower Saxony</v>
    <v>c91589e2-9db8-e9f2-b60d-1000c3502bc2</v>
    <v>en-AU</v>
    <v>Map</v>
  </rv>
  <rv s="5">
    <v>536870912</v>
    <v>North Rhine-Westphalia</v>
    <v>7192ac29-308b-9018-2da7-1d16b5afb233</v>
    <v>en-AU</v>
    <v>Map</v>
  </rv>
  <rv s="5">
    <v>536870912</v>
    <v>Rhineland-Palatinate</v>
    <v>b2634da1-26f3-4709-d63d-9f9489a33d9c</v>
    <v>en-AU</v>
    <v>Map</v>
  </rv>
  <rv s="5">
    <v>536870912</v>
    <v>Saarland</v>
    <v>077b3058-0078-d492-aee0-52b8d21ee39e</v>
    <v>en-AU</v>
    <v>Map</v>
  </rv>
  <rv s="5">
    <v>536870912</v>
    <v>Saxony</v>
    <v>db04ed86-d227-952f-dbae-2881e92d2d0a</v>
    <v>en-AU</v>
    <v>Map</v>
  </rv>
  <rv s="5">
    <v>536870912</v>
    <v>Saxony-Anhalt</v>
    <v>6af91c75-020d-7d63-0e2d-ab73f9f73280</v>
    <v>en-AU</v>
    <v>Map</v>
  </rv>
  <rv s="5">
    <v>536870912</v>
    <v>Schleswig-Holstein</v>
    <v>6dde426c-96c7-18bd-f4e1-b41b7575557a</v>
    <v>en-AU</v>
    <v>Map</v>
  </rv>
  <rv s="5">
    <v>536870912</v>
    <v>Brandenburg</v>
    <v>c841173c-24ae-1249-8be1-c2ff2ec02111</v>
    <v>en-AU</v>
    <v>Map</v>
  </rv>
  <rv s="5">
    <v>536870912</v>
    <v>Hesse</v>
    <v>90fbe078-3753-40db-ff12-40aa58e76c5f</v>
    <v>en-AU</v>
    <v>Map</v>
  </rv>
  <rv s="8">
    <v>6</v>
  </rv>
  <rv s="6">
    <fb>0.11505903952014901</fb>
    <v>23</v>
  </rv>
  <rv s="8">
    <v>7</v>
  </rv>
  <rv s="6">
    <fb>0.48799999999999999</fb>
    <v>23</v>
  </rv>
  <rv s="6">
    <fb>3.0429999828338602E-2</fb>
    <v>31</v>
  </rv>
  <rv s="6">
    <fb>64324835</fb>
    <v>24</v>
  </rv>
  <rv s="10">
    <v>#VALUE!</v>
    <v>en-AU</v>
    <v>75c62d8e-1449-4e4d-b188-d9e88f878dd9</v>
    <v>536870912</v>
    <v>1</v>
    <v>36</v>
    <v>17</v>
    <v>Germany</v>
    <v>19</v>
    <v>20</v>
    <v>Map</v>
    <v>21</v>
    <v>37</v>
    <v>DE</v>
    <v>88</v>
    <v>89</v>
    <v>90</v>
    <v>91</v>
    <v>92</v>
    <v>93</v>
    <v>94</v>
    <v>95</v>
    <v>96</v>
    <v>EUR</v>
    <v>Germany, officially the Federal Republic of Germany, is a country in the western region of Central Europe. It is the second-most populous country in Europe after Russia, and the most populous member state of the European Union. Germany lies ...</v>
    <v>97</v>
    <v>98</v>
    <v>99</v>
    <v>100</v>
    <v>101</v>
    <v>102</v>
    <v>103</v>
    <v>104</v>
    <v>105</v>
    <v>106</v>
    <v>93</v>
    <v>109</v>
    <v>110</v>
    <v>111</v>
    <v>112</v>
    <v>113</v>
    <v>114</v>
    <v>Germany</v>
    <v>National Anthem of Germany</v>
    <v>115</v>
    <v>Bundesrepublik Deutschland</v>
    <v>116</v>
    <v>117</v>
    <v>118</v>
    <v>119</v>
    <v>120</v>
    <v>121</v>
    <v>122</v>
    <v>123</v>
    <v>124</v>
    <v>125</v>
    <v>126</v>
    <v>141</v>
    <v>142</v>
    <v>143</v>
    <v>144</v>
    <v>145</v>
    <v>Germany</v>
    <v>146</v>
    <v>mdp/vdpid/94</v>
  </rv>
  <rv s="7">
    <v>5</v>
    <v>21</v>
    <v>33</v>
    <v>3</v>
    <v>0</v>
    <v>Image of Germany</v>
  </rv>
  <rv s="5">
    <v>536870912</v>
    <v>France</v>
    <v>c7bfe2de-4f82-e23c-ae42-8544b5b5c0ea</v>
    <v>en-AU</v>
    <v>Map</v>
  </rv>
  <rv s="6">
    <fb>0.524475441661716</fb>
    <v>23</v>
  </rv>
  <rv s="6">
    <fb>643801</fb>
    <v>24</v>
  </rv>
  <rv s="6">
    <fb>307000</fb>
    <v>24</v>
  </rv>
  <rv s="6">
    <fb>11.3</fb>
    <v>25</v>
  </rv>
  <rv s="6">
    <fb>33</fb>
    <v>26</v>
  </rv>
  <rv s="5">
    <v>536870912</v>
    <v>Paris</v>
    <v>85584d24-2116-5b98-89f9-5714db931ac6</v>
    <v>en-AU</v>
    <v>Map</v>
  </rv>
  <rv s="6">
    <fb>303275.56800000003</fb>
    <v>24</v>
  </rv>
  <rv s="6">
    <fb>110.04856675289</fb>
    <v>27</v>
  </rv>
  <rv s="6">
    <fb>1.1082549228829199E-2</fb>
    <v>23</v>
  </rv>
  <rv s="6">
    <fb>6939.5214736692897</fb>
    <v>24</v>
  </rv>
  <rv s="6">
    <fb>1.88</fb>
    <v>25</v>
  </rv>
  <rv s="6">
    <fb>0.31233278442262596</fb>
    <v>23</v>
  </rv>
  <rv s="6">
    <fb>46.487970872236403</fb>
    <v>28</v>
  </rv>
  <rv s="6">
    <fb>2715518274227.4502</fb>
    <v>30</v>
  </rv>
  <rv s="6">
    <fb>1.0251076000000001</fb>
    <v>23</v>
  </rv>
  <rv s="6">
    <fb>0.65629000000000004</fb>
    <v>23</v>
  </rv>
  <rv s="7">
    <v>6</v>
    <v>21</v>
    <v>39</v>
    <v>7</v>
    <v>0</v>
    <v>Image of France</v>
  </rv>
  <rv s="6">
    <fb>3.4</fb>
    <v>28</v>
  </rv>
  <rv s="5">
    <v>805306368</v>
    <v>Emmanuel Macron (President)</v>
    <v>35be5a56-7a78-6352-b158-60da8f84c858</v>
    <v>en-AU</v>
    <v>Generic</v>
  </rv>
  <rv s="5">
    <v>805306368</v>
    <v>Gabriel Attal (Prime minister)</v>
    <v>5f0b8fd1-c77a-cffd-ddee-9a5bbf7b40cf</v>
    <v>en-AU</v>
    <v>Generic</v>
  </rv>
  <rv s="8">
    <v>8</v>
  </rv>
  <rv s="9">
    <v>https://www.bing.com/search?q=france&amp;form=skydnc</v>
    <v>Learn more on Bing</v>
  </rv>
  <rv s="6">
    <fb>82.526829268292701</fb>
    <v>28</v>
  </rv>
  <rv s="6">
    <fb>2365950236659.3599</fb>
    <v>30</v>
  </rv>
  <rv s="6">
    <fb>8</fb>
    <v>28</v>
  </rv>
  <rv s="6">
    <fb>11.16</fb>
    <v>29</v>
  </rv>
  <rv s="8">
    <v>9</v>
  </rv>
  <rv s="6">
    <fb>6.7968269799999995E-2</fb>
    <v>23</v>
  </rv>
  <rv s="6">
    <fb>3.2671999999999999</fb>
    <v>25</v>
  </rv>
  <rv s="6">
    <fb>67935660</fb>
    <v>24</v>
  </rv>
  <rv s="6">
    <fb>0.21899999999999997</fb>
    <v>23</v>
  </rv>
  <rv s="6">
    <fb>0.25800000000000001</fb>
    <v>23</v>
  </rv>
  <rv s="6">
    <fb>0.4</fb>
    <v>23</v>
  </rv>
  <rv s="6">
    <fb>3.2000000000000001E-2</fb>
    <v>23</v>
  </rv>
  <rv s="6">
    <fb>8.1000000000000003E-2</fb>
    <v>23</v>
  </rv>
  <rv s="6">
    <fb>0.13</fb>
    <v>23</v>
  </rv>
  <rv s="6">
    <fb>0.16899999999999998</fb>
    <v>23</v>
  </rv>
  <rv s="6">
    <fb>0.55125999450683605</fb>
    <v>23</v>
  </rv>
  <rv s="5">
    <v>536870912</v>
    <v>Brittany</v>
    <v>809fb739-638d-2499-95bd-c8e5b10153ee</v>
    <v>en-AU</v>
    <v>Map</v>
  </rv>
  <rv s="5">
    <v>536870912</v>
    <v>Centre-Val de Loire</v>
    <v>6aafd8c4-aba3-0388-62a3-d302e77f40c4</v>
    <v>en-AU</v>
    <v>Map</v>
  </rv>
  <rv s="5">
    <v>536870912</v>
    <v>Corsica</v>
    <v>7dae6ff4-03ba-2162-da4b-d4cf544ad43f</v>
    <v>en-AU</v>
    <v>Map</v>
  </rv>
  <rv s="5">
    <v>536870912</v>
    <v>Île-de-France</v>
    <v>ba200862-fc37-6d22-3434-c6e709faa507</v>
    <v>en-AU</v>
    <v>Map</v>
  </rv>
  <rv s="5">
    <v>536870912</v>
    <v>Pays de la Loire</v>
    <v>a6129a88-a4cd-2b75-1a35-f5d0639f17ae</v>
    <v>en-AU</v>
    <v>Map</v>
  </rv>
  <rv s="5">
    <v>536870912</v>
    <v>Provence-Alpes-Côte d'Azur</v>
    <v>66cd1ae3-f633-45f9-93bd-73ca67bffb25</v>
    <v>en-AU</v>
    <v>Map</v>
  </rv>
  <rv s="5">
    <v>536870912</v>
    <v>Guadeloupe</v>
    <v>56b80aaa-d840-1a73-13ba-70eb9b61a642</v>
    <v>en-AU</v>
    <v>Map</v>
  </rv>
  <rv s="5">
    <v>536870912</v>
    <v>French Guiana</v>
    <v>328feb88-20d1-8674-1574-3ce8cc0bc9e9</v>
    <v>en-AU</v>
    <v>Map</v>
  </rv>
  <rv s="5">
    <v>536870912</v>
    <v>Martinique</v>
    <v>f245adef-ee09-9352-e265-2a287e5eadbe</v>
    <v>en-AU</v>
    <v>Map</v>
  </rv>
  <rv s="5">
    <v>536870912</v>
    <v>Mayotte</v>
    <v>545cc8bc-c211-076d-ee26-d2ff955eb394</v>
    <v>en-AU</v>
    <v>Map</v>
  </rv>
  <rv s="5">
    <v>536870912</v>
    <v>Réunion</v>
    <v>7d1fa0b0-e3d7-d903-d64d-489c03fd0a75</v>
    <v>en-AU</v>
    <v>Map</v>
  </rv>
  <rv s="5">
    <v>536870912</v>
    <v>French Polynesia</v>
    <v>340e15d5-6b74-8497-bbfa-4c1f323f5483</v>
    <v>en-AU</v>
    <v>Map</v>
  </rv>
  <rv s="5">
    <v>536870912</v>
    <v>French Southern and Antarctic Lands</v>
    <v>b9d52319-44ee-bf16-d95f-72397f26ce4a</v>
    <v>en-AU</v>
    <v>Map</v>
  </rv>
  <rv s="5">
    <v>536870912</v>
    <v>New Caledonia</v>
    <v>25b2aeab-b390-d01e-1f7f-90be767bd899</v>
    <v>en-AU</v>
    <v>Map</v>
  </rv>
  <rv s="5">
    <v>536870912</v>
    <v>Saint Barthélemy</v>
    <v>5c5081a9-306e-4f05-73a2-32b95a4b8600</v>
    <v>en-AU</v>
    <v>Map</v>
  </rv>
  <rv s="5">
    <v>536870912</v>
    <v>Collectivity of Saint Martin</v>
    <v>281a8fb2-1b63-4320-5d31-8f0fb46c4f1a</v>
    <v>en-AU</v>
    <v>Map</v>
  </rv>
  <rv s="5">
    <v>536870912</v>
    <v>Saint Pierre and Miquelon</v>
    <v>aa096cf4-a54e-cd44-7204-c28310ca40f4</v>
    <v>en-AU</v>
    <v>Map</v>
  </rv>
  <rv s="5">
    <v>536870912</v>
    <v>Wallis and Futuna</v>
    <v>db8aa235-58e4-9e3d-8799-6839f3d35025</v>
    <v>en-AU</v>
    <v>Map</v>
  </rv>
  <rv s="5">
    <v>536870912</v>
    <v>Grand Est</v>
    <v>e2f60e84-1701-6d84-e960-ba87138e3631</v>
    <v>en-AU</v>
    <v>Map</v>
  </rv>
  <rv s="5">
    <v>536870912</v>
    <v>New Aquitaine</v>
    <v>7955f423-af31-d2e0-f045-b14668178865</v>
    <v>en-AU</v>
    <v>Map</v>
  </rv>
  <rv s="5">
    <v>536870912</v>
    <v>Auvergne-Rhône-Alpes</v>
    <v>b53940d0-b739-faf5-78d1-93f189f878c9</v>
    <v>en-AU</v>
    <v>Map</v>
  </rv>
  <rv s="5">
    <v>536870912</v>
    <v>Bourgogne-Franche-Comté</v>
    <v>4bc8dff1-8d72-5341-f405-63c7be8c6672</v>
    <v>en-AU</v>
    <v>Map</v>
  </rv>
  <rv s="5">
    <v>536870912</v>
    <v>Occitania</v>
    <v>5105d172-dc70-689f-09ab-4163a747508a</v>
    <v>en-AU</v>
    <v>Map</v>
  </rv>
  <rv s="5">
    <v>536870912</v>
    <v>Hauts-de-France</v>
    <v>4eb2d0b0-8845-48d0-9343-9ba3e7fe81a0</v>
    <v>en-AU</v>
    <v>Map</v>
  </rv>
  <rv s="5">
    <v>536870912</v>
    <v>Clipperton Island</v>
    <v>15fb63fc-f501-7360-7d44-f26d1501209e</v>
    <v>en-AU</v>
    <v>Map</v>
  </rv>
  <rv s="8">
    <v>10</v>
  </rv>
  <rv s="6">
    <fb>0.24229980509910898</fb>
    <v>23</v>
  </rv>
  <rv s="6">
    <fb>0.60699999999999998</fb>
    <v>23</v>
  </rv>
  <rv s="6">
    <fb>8.4270000457763714E-2</fb>
    <v>31</v>
  </rv>
  <rv s="6">
    <fb>54123364</fb>
    <v>24</v>
  </rv>
  <rv s="10">
    <v>#VALUE!</v>
    <v>en-AU</v>
    <v>c7bfe2de-4f82-e23c-ae42-8544b5b5c0ea</v>
    <v>536870912</v>
    <v>1</v>
    <v>42</v>
    <v>17</v>
    <v>France</v>
    <v>19</v>
    <v>20</v>
    <v>Map</v>
    <v>21</v>
    <v>43</v>
    <v>FR</v>
    <v>150</v>
    <v>151</v>
    <v>152</v>
    <v>153</v>
    <v>154</v>
    <v>155</v>
    <v>156</v>
    <v>157</v>
    <v>158</v>
    <v>EUR</v>
    <v>France, officially the French Republic, is a country located primarily in Western Europe. It also includes overseas regions and territories in the Americas and the Atlantic, Pacific and Indian oceans, giving it one of the largest discontiguous ...</v>
    <v>159</v>
    <v>160</v>
    <v>161</v>
    <v>162</v>
    <v>101</v>
    <v>163</v>
    <v>164</v>
    <v>165</v>
    <v>166</v>
    <v>167</v>
    <v>155</v>
    <v>170</v>
    <v>171</v>
    <v>172</v>
    <v>173</v>
    <v>174</v>
    <v>175</v>
    <v>France</v>
    <v>La Marseillaise</v>
    <v>176</v>
    <v>République française</v>
    <v>177</v>
    <v>178</v>
    <v>179</v>
    <v>180</v>
    <v>181</v>
    <v>182</v>
    <v>183</v>
    <v>184</v>
    <v>185</v>
    <v>186</v>
    <v>187</v>
    <v>213</v>
    <v>214</v>
    <v>143</v>
    <v>215</v>
    <v>216</v>
    <v>France</v>
    <v>217</v>
    <v>mdp/vdpid/84</v>
  </rv>
  <rv s="7">
    <v>6</v>
    <v>21</v>
    <v>39</v>
    <v>3</v>
    <v>0</v>
    <v>Image of France</v>
  </rv>
  <rv s="5">
    <v>536870912</v>
    <v>Mexico</v>
    <v>8e475659-4bdc-d912-6494-affce0096bc1</v>
    <v>en-AU</v>
    <v>Map</v>
  </rv>
  <rv s="6">
    <fb>0.54649553743666202</fb>
    <v>23</v>
  </rv>
  <rv s="6">
    <fb>1972550</fb>
    <v>24</v>
  </rv>
  <rv s="6">
    <fb>336000</fb>
    <v>24</v>
  </rv>
  <rv s="6">
    <fb>17.602</fb>
    <v>25</v>
  </rv>
  <rv s="6">
    <fb>52</fb>
    <v>26</v>
  </rv>
  <rv s="5">
    <v>536870912</v>
    <v>Mexico City</v>
    <v>f1281260-8340-e258-c8ec-3522504400e5</v>
    <v>en-AU</v>
    <v>Map</v>
  </rv>
  <rv s="6">
    <fb>486405.54800000001</fb>
    <v>24</v>
  </rv>
  <rv s="6">
    <fb>141.54252296997399</fb>
    <v>27</v>
  </rv>
  <rv s="6">
    <fb>3.6359614212704998E-2</fb>
    <v>23</v>
  </rv>
  <rv s="6">
    <fb>2157.32394883914</fb>
    <v>24</v>
  </rv>
  <rv s="6">
    <fb>2.129</fb>
    <v>25</v>
  </rv>
  <rv s="6">
    <fb>0.339249458255099</fb>
    <v>23</v>
  </rv>
  <rv s="6">
    <fb>90.426207910940704</fb>
    <v>28</v>
  </rv>
  <rv s="6">
    <fb>0.73</fb>
    <v>29</v>
  </rv>
  <rv s="6">
    <fb>1258286717124.53</fb>
    <v>30</v>
  </rv>
  <rv s="6">
    <fb>1.0577000999999999</fb>
    <v>23</v>
  </rv>
  <rv s="6">
    <fb>0.40228960000000002</fb>
    <v>23</v>
  </rv>
  <rv s="7">
    <v>7</v>
    <v>21</v>
    <v>45</v>
    <v>7</v>
    <v>0</v>
    <v>Image of Mexico</v>
  </rv>
  <rv s="6">
    <fb>11</fb>
    <v>28</v>
  </rv>
  <rv s="5">
    <v>805306368</v>
    <v>Andrés Manuel López Obrador (President)</v>
    <v>f285a927-f27b-4a8e-277b-5c53b148cf20</v>
    <v>en-AU</v>
    <v>Generic</v>
  </rv>
  <rv s="5">
    <v>805306368</v>
    <v>Norma Lucía Piña Hernández (Chief justice)</v>
    <v>c6ded009-db4d-d436-ada5-514c16278dd4</v>
    <v>en-AU</v>
    <v>Generic</v>
  </rv>
  <rv s="8">
    <v>11</v>
  </rv>
  <rv s="9">
    <v>https://www.bing.com/search?q=mexico&amp;form=skydnc</v>
    <v>Learn more on Bing</v>
  </rv>
  <rv s="6">
    <fb>74.992000000000004</fb>
    <v>28</v>
  </rv>
  <rv s="6">
    <fb>413618820000</fb>
    <v>30</v>
  </rv>
  <rv s="6">
    <fb>33</fb>
    <v>28</v>
  </rv>
  <rv s="6">
    <fb>0.49</fb>
    <v>29</v>
  </rv>
  <rv s="8">
    <v>12</v>
  </rv>
  <rv s="6">
    <fb>0.41370018680000004</fb>
    <v>23</v>
  </rv>
  <rv s="6">
    <fb>2.3826999999999998</fb>
    <v>25</v>
  </rv>
  <rv s="6">
    <fb>127504125</fb>
    <v>24</v>
  </rv>
  <rv s="6">
    <fb>0.2</fb>
    <v>23</v>
  </rv>
  <rv s="6">
    <fb>0.36399999999999999</fb>
    <v>23</v>
  </rv>
  <rv s="6">
    <fb>0.51700000000000002</fb>
    <v>23</v>
  </rv>
  <rv s="6">
    <fb>0.02</fb>
    <v>23</v>
  </rv>
  <rv s="6">
    <fb>5.4000000000000006E-2</fb>
    <v>23</v>
  </rv>
  <rv s="6">
    <fb>9.5000000000000001E-2</fb>
    <v>23</v>
  </rv>
  <rv s="6">
    <fb>0.13500000000000001</fb>
    <v>23</v>
  </rv>
  <rv s="6">
    <fb>0.60680000305175807</fb>
    <v>23</v>
  </rv>
  <rv s="5">
    <v>536870912</v>
    <v>Aguascalientes</v>
    <v>7f39db16-d0e9-f4ba-b929-2a69336bbcb0</v>
    <v>en-AU</v>
    <v>Map</v>
  </rv>
  <rv s="5">
    <v>536870912</v>
    <v>Baja California</v>
    <v>6b504587-24aa-0512-9ca8-180f7fa0f586</v>
    <v>en-AU</v>
    <v>Map</v>
  </rv>
  <rv s="5">
    <v>536870912</v>
    <v>Baja California Sur</v>
    <v>72f2373c-402d-1899-776e-ebde71dada5d</v>
    <v>en-AU</v>
    <v>Map</v>
  </rv>
  <rv s="5">
    <v>536870912</v>
    <v>Campeche</v>
    <v>7c67b06b-20b4-3244-d633-4a6255df7395</v>
    <v>en-AU</v>
    <v>Map</v>
  </rv>
  <rv s="5">
    <v>536870912</v>
    <v>Chiapas</v>
    <v>f0d5e228-a3c3-8699-7df3-32ab85b078b3</v>
    <v>en-AU</v>
    <v>Map</v>
  </rv>
  <rv s="5">
    <v>536870912</v>
    <v>Chihuahua</v>
    <v>ce5a5e29-7bae-05e8-fec7-e028f5c1e139</v>
    <v>en-AU</v>
    <v>Map</v>
  </rv>
  <rv s="5">
    <v>536870912</v>
    <v>Coahuila</v>
    <v>b1fb0720-5dff-3cd3-aa9b-e91c0988b9f4</v>
    <v>en-AU</v>
    <v>Map</v>
  </rv>
  <rv s="5">
    <v>536870912</v>
    <v>Colima</v>
    <v>c5187e51-1440-155f-505d-5c7804e1489f</v>
    <v>en-AU</v>
    <v>Map</v>
  </rv>
  <rv s="5">
    <v>536870912</v>
    <v>Durango</v>
    <v>d5a4a060-173a-aa5a-3023-abf4cbc2f03d</v>
    <v>en-AU</v>
    <v>Map</v>
  </rv>
  <rv s="5">
    <v>536870912</v>
    <v>Guanajuato</v>
    <v>9eaf00cd-2b5c-3655-adbc-dc91f1f0fca3</v>
    <v>en-AU</v>
    <v>Map</v>
  </rv>
  <rv s="5">
    <v>536870912</v>
    <v>Guerrero</v>
    <v>86638283-e8d0-0d69-1241-dc688f82149b</v>
    <v>en-AU</v>
    <v>Map</v>
  </rv>
  <rv s="5">
    <v>536870912</v>
    <v>Hidalgo</v>
    <v>76baa939-e01a-077d-0c83-522220d05a5b</v>
    <v>en-AU</v>
    <v>Map</v>
  </rv>
  <rv s="5">
    <v>536870912</v>
    <v>Jalisco</v>
    <v>18c29bf9-bbf0-e90f-10f3-c48c9791339b</v>
    <v>en-AU</v>
    <v>Map</v>
  </rv>
  <rv s="5">
    <v>536870912</v>
    <v>State of Mexico</v>
    <v>884c2c6c-6f06-85ee-aa8d-65b8980f2231</v>
    <v>en-AU</v>
    <v>Map</v>
  </rv>
  <rv s="5">
    <v>536870912</v>
    <v>Michoacán</v>
    <v>33ec3160-5b7b-5fef-defd-4574b6b819d6</v>
    <v>en-AU</v>
    <v>Map</v>
  </rv>
  <rv s="5">
    <v>536870912</v>
    <v>Morelos</v>
    <v>457cd12b-12ce-71c2-81d5-f60ba9645b36</v>
    <v>en-AU</v>
    <v>Map</v>
  </rv>
  <rv s="5">
    <v>536870912</v>
    <v>Nayarit</v>
    <v>d5ab8703-9922-20b7-03c7-acb17f76b03e</v>
    <v>en-AU</v>
    <v>Map</v>
  </rv>
  <rv s="5">
    <v>536870912</v>
    <v>Nuevo León</v>
    <v>1696b325-bf35-b9aa-28db-3304c1996498</v>
    <v>en-AU</v>
    <v>Map</v>
  </rv>
  <rv s="5">
    <v>536870912</v>
    <v>Oaxaca State</v>
    <v>2a651e2b-4cd2-6315-971b-6bddb30dfb4d</v>
    <v>en-AU</v>
    <v>Map</v>
  </rv>
  <rv s="5">
    <v>536870912</v>
    <v>Puebla</v>
    <v>e266f3f0-af5e-7537-36e1-118cfcc783a3</v>
    <v>en-AU</v>
    <v>Map</v>
  </rv>
  <rv s="5">
    <v>536870912</v>
    <v>Querétaro</v>
    <v>4a2d4179-0f55-70d5-99e7-165b2289a273</v>
    <v>en-AU</v>
    <v>Map</v>
  </rv>
  <rv s="5">
    <v>536870912</v>
    <v>Quintana Roo</v>
    <v>96bcffec-8d1c-5e86-ab0e-e31d5b9a157c</v>
    <v>en-AU</v>
    <v>Map</v>
  </rv>
  <rv s="5">
    <v>536870912</v>
    <v>San Luis Potosí</v>
    <v>c228dff2-2024-525b-1b90-fe82a2f5ccfc</v>
    <v>en-AU</v>
    <v>Map</v>
  </rv>
  <rv s="5">
    <v>536870912</v>
    <v>Sinaloa</v>
    <v>ef7dcafc-cca2-39b2-e063-e2bbf5b2022e</v>
    <v>en-AU</v>
    <v>Map</v>
  </rv>
  <rv s="5">
    <v>536870912</v>
    <v>Sonora</v>
    <v>e59e4f16-5e42-af6e-b970-e0ae59046077</v>
    <v>en-AU</v>
    <v>Map</v>
  </rv>
  <rv s="5">
    <v>536870912</v>
    <v>Tabasco</v>
    <v>f96880d9-0a36-58d3-7351-a4c7070c642d</v>
    <v>en-AU</v>
    <v>Map</v>
  </rv>
  <rv s="5">
    <v>536870912</v>
    <v>Tamaulipas State</v>
    <v>6f2fce2f-2090-8583-dbf3-dd9d6fc3cab3</v>
    <v>en-AU</v>
    <v>Map</v>
  </rv>
  <rv s="5">
    <v>536870912</v>
    <v>Tlaxcala</v>
    <v>77063c53-3a0e-fbf0-30d8-68218fbc38fa</v>
    <v>en-AU</v>
    <v>Map</v>
  </rv>
  <rv s="5">
    <v>536870912</v>
    <v>Veracruz</v>
    <v>10381f79-264a-f2fd-08f8-cc5377683832</v>
    <v>en-AU</v>
    <v>Map</v>
  </rv>
  <rv s="5">
    <v>536870912</v>
    <v>Yucatán</v>
    <v>f096e19b-5b56-f73a-3e33-e3f03e33fffc</v>
    <v>en-AU</v>
    <v>Map</v>
  </rv>
  <rv s="5">
    <v>536870912</v>
    <v>Zacatecas</v>
    <v>135a47e4-6f2c-2112-febf-50c21b485bd3</v>
    <v>en-AU</v>
    <v>Map</v>
  </rv>
  <rv s="8">
    <v>13</v>
  </rv>
  <rv s="6">
    <fb>0.130829255322402</fb>
    <v>23</v>
  </rv>
  <rv s="8">
    <v>14</v>
  </rv>
  <rv s="6">
    <fb>0.55100000000000005</fb>
    <v>23</v>
  </rv>
  <rv s="6">
    <fb>3.4249999523162801E-2</fb>
    <v>31</v>
  </rv>
  <rv s="6">
    <fb>102626859</fb>
    <v>24</v>
  </rv>
  <rv s="10">
    <v>#VALUE!</v>
    <v>en-AU</v>
    <v>8e475659-4bdc-d912-6494-affce0096bc1</v>
    <v>536870912</v>
    <v>1</v>
    <v>48</v>
    <v>17</v>
    <v>Mexico</v>
    <v>19</v>
    <v>20</v>
    <v>Map</v>
    <v>21</v>
    <v>49</v>
    <v>MX</v>
    <v>221</v>
    <v>222</v>
    <v>223</v>
    <v>224</v>
    <v>225</v>
    <v>226</v>
    <v>227</v>
    <v>228</v>
    <v>229</v>
    <v>MXN</v>
    <v>Mexico, officially the United Mexican States, is a country in the southern portion of North America. It is bordered to the north by the United States; to the south and west by the Pacific Ocean; to the southeast by Guatemala, Belize, and the ...</v>
    <v>230</v>
    <v>231</v>
    <v>232</v>
    <v>233</v>
    <v>234</v>
    <v>235</v>
    <v>236</v>
    <v>237</v>
    <v>238</v>
    <v>239</v>
    <v>226</v>
    <v>242</v>
    <v>243</v>
    <v>244</v>
    <v>245</v>
    <v>246</v>
    <v>247</v>
    <v>Mexico</v>
    <v>Himno Nacional Mexicano</v>
    <v>248</v>
    <v>Estaos Xuníos Mexicanos</v>
    <v>249</v>
    <v>250</v>
    <v>251</v>
    <v>252</v>
    <v>253</v>
    <v>254</v>
    <v>255</v>
    <v>256</v>
    <v>257</v>
    <v>258</v>
    <v>259</v>
    <v>291</v>
    <v>292</v>
    <v>293</v>
    <v>294</v>
    <v>295</v>
    <v>Mexico</v>
    <v>296</v>
    <v>mdp/vdpid/166</v>
  </rv>
  <rv s="7">
    <v>7</v>
    <v>21</v>
    <v>45</v>
    <v>3</v>
    <v>0</v>
    <v>Image of Mexico</v>
  </rv>
  <rv s="5">
    <v>536870912</v>
    <v>United States</v>
    <v>5232ed96-85b1-2edb-12c6-63e6c597a1de</v>
    <v>en-AU</v>
    <v>Map</v>
  </rv>
  <rv s="6">
    <fb>0.44369067999501505</fb>
    <v>23</v>
  </rv>
  <rv s="6">
    <fb>9826675</fb>
    <v>24</v>
  </rv>
  <rv s="6">
    <fb>1359000</fb>
    <v>24</v>
  </rv>
  <rv s="6">
    <fb>11.6</fb>
    <v>25</v>
  </rv>
  <rv s="5">
    <v>536870912</v>
    <v>Washington, D.C.</v>
    <v>216726d1-8987-06d3-5eff-823da05c3d3c</v>
    <v>en-AU</v>
    <v>Map</v>
  </rv>
  <rv s="6">
    <fb>5006302.0769999996</fb>
    <v>24</v>
  </rv>
  <rv s="6">
    <fb>117.244195476228</fb>
    <v>27</v>
  </rv>
  <rv s="6">
    <fb>7.4999999999999997E-2</fb>
    <v>23</v>
  </rv>
  <rv s="6">
    <fb>12993.961824772699</fb>
    <v>24</v>
  </rv>
  <rv s="6">
    <fb>1.7295</fb>
    <v>25</v>
  </rv>
  <rv s="6">
    <fb>0.339297856663409</fb>
    <v>23</v>
  </rv>
  <rv s="6">
    <fb>82.427828245269197</fb>
    <v>28</v>
  </rv>
  <rv s="6">
    <fb>0.71</fb>
    <v>29</v>
  </rv>
  <rv s="6">
    <fb>21427700000000</fb>
    <v>30</v>
  </rv>
  <rv s="6">
    <fb>1.0182144</fb>
    <v>23</v>
  </rv>
  <rv s="6">
    <fb>0.88167390000000001</fb>
    <v>23</v>
  </rv>
  <rv s="7">
    <v>8</v>
    <v>21</v>
    <v>51</v>
    <v>7</v>
    <v>0</v>
    <v>Image of United States</v>
  </rv>
  <rv s="6">
    <fb>5.6</fb>
    <v>28</v>
  </rv>
  <rv s="5">
    <v>536870912</v>
    <v>New York City</v>
    <v>60d5dc2b-c915-460b-b722-c9e3485499ca</v>
    <v>en-AU</v>
    <v>Map</v>
  </rv>
  <rv s="5">
    <v>805306368</v>
    <v>Joe Biden (President)</v>
    <v>cad484f9-be75-7a78-12dd-16233f823cd7</v>
    <v>en-AU</v>
    <v>Generic</v>
  </rv>
  <rv s="5">
    <v>805306368</v>
    <v>Kamala Harris (Vice president)</v>
    <v>ef5cf66f-32b7-7271-286a-8e8313eda5c5</v>
    <v>en-AU</v>
    <v>Generic</v>
  </rv>
  <rv s="5">
    <v>805306368</v>
    <v>Mike Johnson (Speaker)</v>
    <v>0cdd8beb-6fa0-b09e-350a-8a9eef364ec7</v>
    <v>en-AU</v>
    <v>Generic</v>
  </rv>
  <rv s="5">
    <v>805306368</v>
    <v>John Roberts (Chief justice)</v>
    <v>af7f7f4b-fd5b-867d-e108-4b6ecf118076</v>
    <v>en-AU</v>
    <v>Generic</v>
  </rv>
  <rv s="8">
    <v>15</v>
  </rv>
  <rv s="9">
    <v>https://www.bing.com/search?q=united+states&amp;form=skydnc</v>
    <v>Learn more on Bing</v>
  </rv>
  <rv s="6">
    <fb>78.539024390243895</fb>
    <v>28</v>
  </rv>
  <rv s="6">
    <fb>30436313050000</fb>
    <v>30</v>
  </rv>
  <rv s="6">
    <fb>19</fb>
    <v>28</v>
  </rv>
  <rv s="6">
    <fb>7.25</fb>
    <v>29</v>
  </rv>
  <rv s="8">
    <v>16</v>
  </rv>
  <rv s="6">
    <fb>0.1108387988</fb>
    <v>23</v>
  </rv>
  <rv s="6">
    <fb>2.6120000000000001</fb>
    <v>25</v>
  </rv>
  <rv s="6">
    <fb>333287557</fb>
    <v>24</v>
  </rv>
  <rv s="6">
    <fb>0.22600000000000001</fb>
    <v>23</v>
  </rv>
  <rv s="6">
    <fb>0.30499999999999999</fb>
    <v>23</v>
  </rv>
  <rv s="6">
    <fb>0.46799999999999997</fb>
    <v>23</v>
  </rv>
  <rv s="6">
    <fb>1.7000000000000001E-2</fb>
    <v>23</v>
  </rv>
  <rv s="6">
    <fb>5.0999999999999997E-2</fb>
    <v>23</v>
  </rv>
  <rv s="6">
    <fb>0.10300000000000001</fb>
    <v>23</v>
  </rv>
  <rv s="6">
    <fb>0.153</fb>
    <v>23</v>
  </rv>
  <rv s="6">
    <fb>0.62048999786377002</fb>
    <v>23</v>
  </rv>
  <rv s="5">
    <v>536870912</v>
    <v>Alabama</v>
    <v>376f8b06-52f6-4e72-a31d-311a3563e645</v>
    <v>en-AU</v>
    <v>Map</v>
  </rv>
  <rv s="5">
    <v>536870912</v>
    <v>Alaska</v>
    <v>31c4c7a1-54e7-4306-ac9b-f1b02e85bda5</v>
    <v>en-AU</v>
    <v>Map</v>
  </rv>
  <rv s="5">
    <v>536870912</v>
    <v>Arizona</v>
    <v>bf973f46-5962-4997-a7ba-a05f1aa2a9f9</v>
    <v>en-AU</v>
    <v>Map</v>
  </rv>
  <rv s="5">
    <v>536870912</v>
    <v>Arkansas</v>
    <v>b939db72-08f2-4ea6-a16a-a53bf32e6612</v>
    <v>en-AU</v>
    <v>Map</v>
  </rv>
  <rv s="5">
    <v>536870912</v>
    <v>California</v>
    <v>3009d91d-d582-4c34-85ba-772ba09e5be1</v>
    <v>en-AU</v>
    <v>Map</v>
  </rv>
  <rv s="5">
    <v>536870912</v>
    <v>Colorado</v>
    <v>a070c5c2-b22d-41d8-b869-f20e583c4f80</v>
    <v>en-AU</v>
    <v>Map</v>
  </rv>
  <rv s="5">
    <v>536870912</v>
    <v>Connecticut</v>
    <v>b3ca6523-435e-4a3b-8f78-1ad900a52cf8</v>
    <v>en-AU</v>
    <v>Map</v>
  </rv>
  <rv s="5">
    <v>536870912</v>
    <v>Delaware</v>
    <v>8ad617cc-3d7a-4b3c-a787-098de959ccc4</v>
    <v>en-AU</v>
    <v>Map</v>
  </rv>
  <rv s="5">
    <v>536870912</v>
    <v>Florida</v>
    <v>5fece3f4-e8e8-4159-843e-f725a930ad50</v>
    <v>en-AU</v>
    <v>Map</v>
  </rv>
  <rv s="5">
    <v>536870912</v>
    <v>Georgia</v>
    <v>84604bc7-2c47-4f8d-8ea5-b6ac8c018a20</v>
    <v>en-AU</v>
    <v>Map</v>
  </rv>
  <rv s="5">
    <v>536870912</v>
    <v>Hawaii</v>
    <v>b6f01eaf-aecf-44f6-b64d-1f6e982365c3</v>
    <v>en-AU</v>
    <v>Map</v>
  </rv>
  <rv s="5">
    <v>536870912</v>
    <v>Idaho</v>
    <v>ecd30387-20fa-4523-9045-e2860154b5e9</v>
    <v>en-AU</v>
    <v>Map</v>
  </rv>
  <rv s="5">
    <v>536870912</v>
    <v>Illinois</v>
    <v>4131acb8-628a-4241-8920-ca79eab9dade</v>
    <v>en-AU</v>
    <v>Map</v>
  </rv>
  <rv s="5">
    <v>536870912</v>
    <v>Indiana</v>
    <v>109f7e5a-efbb-4953-b4b8-cb812ce1ff5d</v>
    <v>en-AU</v>
    <v>Map</v>
  </rv>
  <rv s="5">
    <v>536870912</v>
    <v>Iowa</v>
    <v>77850824-b07a-487a-af58-37f9949afc27</v>
    <v>en-AU</v>
    <v>Map</v>
  </rv>
  <rv s="5">
    <v>536870912</v>
    <v>Kansas</v>
    <v>6e527b71-bd3e-4bc1-b1c0-59d288b4fd5e</v>
    <v>en-AU</v>
    <v>Map</v>
  </rv>
  <rv s="5">
    <v>536870912</v>
    <v>Kentucky</v>
    <v>108dfd18-4626-481a-8dfa-18f64e6eac84</v>
    <v>en-AU</v>
    <v>Map</v>
  </rv>
  <rv s="5">
    <v>536870912</v>
    <v>Louisiana</v>
    <v>0ca1e87f-e2f6-43fb-8deb-d22bd09a9cae</v>
    <v>en-AU</v>
    <v>Map</v>
  </rv>
  <rv s="5">
    <v>536870912</v>
    <v>Maine</v>
    <v>d62dd683-9cf9-4db9-a497-d810d529592b</v>
    <v>en-AU</v>
    <v>Map</v>
  </rv>
  <rv s="5">
    <v>536870912</v>
    <v>Maryland</v>
    <v>4c472f4d-06a8-4d90-8bb8-da4d168c73fe</v>
    <v>en-AU</v>
    <v>Map</v>
  </rv>
  <rv s="5">
    <v>536870912</v>
    <v>Massachusetts</v>
    <v>845219d5-3650-4199-b926-964ca27c863c</v>
    <v>en-AU</v>
    <v>Map</v>
  </rv>
  <rv s="5">
    <v>536870912</v>
    <v>Michigan</v>
    <v>162411c2-b757-495d-aa81-93942fae2f7e</v>
    <v>en-AU</v>
    <v>Map</v>
  </rv>
  <rv s="5">
    <v>536870912</v>
    <v>Minnesota</v>
    <v>77f97f6f-7e93-46e5-b486-6198effe8dea</v>
    <v>en-AU</v>
    <v>Map</v>
  </rv>
  <rv s="5">
    <v>536870912</v>
    <v>Mississippi</v>
    <v>6af619ca-217d-49c0-9a86-153fc7fbcd78</v>
    <v>en-AU</v>
    <v>Map</v>
  </rv>
  <rv s="5">
    <v>536870912</v>
    <v>Missouri</v>
    <v>6185f8cb-44e1-4da6-9bf0-b75286aeb591</v>
    <v>en-AU</v>
    <v>Map</v>
  </rv>
  <rv s="5">
    <v>536870912</v>
    <v>Montana</v>
    <v>447d6cd5-53f6-4c8f-bf6c-9ff228415c3b</v>
    <v>en-AU</v>
    <v>Map</v>
  </rv>
  <rv s="5">
    <v>536870912</v>
    <v>Nebraska</v>
    <v>3e64ff5d-6b40-4dbe-91b1-0e554e892496</v>
    <v>en-AU</v>
    <v>Map</v>
  </rv>
  <rv s="5">
    <v>536870912</v>
    <v>Nevada</v>
    <v>c2157d7e-617e-4517-80f8-1b08113afc14</v>
    <v>en-AU</v>
    <v>Map</v>
  </rv>
  <rv s="5">
    <v>536870912</v>
    <v>New Hampshire</v>
    <v>9ca71997-cc97-46eb-8911-fac32f80b0b1</v>
    <v>en-AU</v>
    <v>Map</v>
  </rv>
  <rv s="5">
    <v>536870912</v>
    <v>New Jersey</v>
    <v>05277898-b62b-4878-8632-09d29756a2ff</v>
    <v>en-AU</v>
    <v>Map</v>
  </rv>
  <rv s="5">
    <v>536870912</v>
    <v>New Mexico</v>
    <v>a16d3636-4349-41c7-a77e-89e34b26a8ad</v>
    <v>en-AU</v>
    <v>Map</v>
  </rv>
  <rv s="5">
    <v>536870912</v>
    <v>New York</v>
    <v>caeb7b9a-f5d7-4686-8fb5-cf7628296b13</v>
    <v>en-AU</v>
    <v>Map</v>
  </rv>
  <rv s="5">
    <v>536870912</v>
    <v>North Dakota</v>
    <v>77fbc744-3efe-4aa9-9e8e-f8034f06b941</v>
    <v>en-AU</v>
    <v>Map</v>
  </rv>
  <rv s="5">
    <v>536870912</v>
    <v>North Carolina</v>
    <v>9e2bf053-dd80-4646-8f26-65075e7085c0</v>
    <v>en-AU</v>
    <v>Map</v>
  </rv>
  <rv s="5">
    <v>536870912</v>
    <v>Ohio</v>
    <v>6f3df7da-1ef6-48e3-b2b3-b5b5fce3e846</v>
    <v>en-AU</v>
    <v>Map</v>
  </rv>
  <rv s="5">
    <v>536870912</v>
    <v>Oklahoma</v>
    <v>cbcf556f-952a-4665-bb95-0500b27f9976</v>
    <v>en-AU</v>
    <v>Map</v>
  </rv>
  <rv s="5">
    <v>536870912</v>
    <v>Oregon</v>
    <v>cacd36fd-7c62-43e2-a632-64a2a1811933</v>
    <v>en-AU</v>
    <v>Map</v>
  </rv>
  <rv s="5">
    <v>536870912</v>
    <v>Pennsylvania</v>
    <v>6304580e-c803-4266-818a-971619176547</v>
    <v>en-AU</v>
    <v>Map</v>
  </rv>
  <rv s="5">
    <v>536870912</v>
    <v>Rhode Island</v>
    <v>65a08f52-b469-4f7c-8353-9b3c0b2a5752</v>
    <v>en-AU</v>
    <v>Map</v>
  </rv>
  <rv s="5">
    <v>536870912</v>
    <v>South Dakota</v>
    <v>9cee0b65-d357-479e-a066-31c634648f47</v>
    <v>en-AU</v>
    <v>Map</v>
  </rv>
  <rv s="5">
    <v>536870912</v>
    <v>South Carolina</v>
    <v>810015e8-b10b-4232-9e2c-de87a67bd26e</v>
    <v>en-AU</v>
    <v>Map</v>
  </rv>
  <rv s="5">
    <v>536870912</v>
    <v>Tennessee</v>
    <v>9bbc9c72-1bf1-4ef6-b66d-a6cdef70f4f3</v>
    <v>en-AU</v>
    <v>Map</v>
  </rv>
  <rv s="5">
    <v>536870912</v>
    <v>Texas</v>
    <v>00a23ccd-3344-461c-8b9f-c2bb55be5815</v>
    <v>en-AU</v>
    <v>Map</v>
  </rv>
  <rv s="5">
    <v>536870912</v>
    <v>Utah</v>
    <v>c6705e44-d27f-4240-95a2-54e802e3b524</v>
    <v>en-AU</v>
    <v>Map</v>
  </rv>
  <rv s="5">
    <v>536870912</v>
    <v>Vermont</v>
    <v>221864cc-447e-4e78-847c-59e485d73bff</v>
    <v>en-AU</v>
    <v>Map</v>
  </rv>
  <rv s="5">
    <v>536870912</v>
    <v>Virginia</v>
    <v>7eee9976-e8a7-472c-ada1-007208abd678</v>
    <v>en-AU</v>
    <v>Map</v>
  </rv>
  <rv s="5">
    <v>536870912</v>
    <v>Washington</v>
    <v>982ad551-fd5d-45df-bd70-bf704dd576e4</v>
    <v>en-AU</v>
    <v>Map</v>
  </rv>
  <rv s="5">
    <v>536870912</v>
    <v>West Virginia</v>
    <v>8a47255a-fae3-4faa-aa32-c6f384cb6c1d</v>
    <v>en-AU</v>
    <v>Map</v>
  </rv>
  <rv s="5">
    <v>536870912</v>
    <v>Wisconsin</v>
    <v>cb4d2853-06f4-4467-8e7c-4e31cbb35cb2</v>
    <v>en-AU</v>
    <v>Map</v>
  </rv>
  <rv s="5">
    <v>536870912</v>
    <v>Wyoming</v>
    <v>bff03ad6-2b7f-400b-a76e-eb9fc4a93961</v>
    <v>en-AU</v>
    <v>Map</v>
  </rv>
  <rv s="5">
    <v>536870912</v>
    <v>American Samoa</v>
    <v>12d04d63-b9b5-855b-0821-b32474a729a4</v>
    <v>en-AU</v>
    <v>Map</v>
  </rv>
  <rv s="5">
    <v>536870912</v>
    <v>United States Virgin Islands</v>
    <v>38bd827b-bc00-140e-85be-46a96078429c</v>
    <v>en-AU</v>
    <v>Map</v>
  </rv>
  <rv s="5">
    <v>536870912</v>
    <v>Guam</v>
    <v>f842c067-b461-3084-6a3b-6c6c7431fc9a</v>
    <v>en-AU</v>
    <v>Map</v>
  </rv>
  <rv s="5">
    <v>536870912</v>
    <v>Northern Mariana Islands</v>
    <v>f4475436-adda-9ff0-b5fe-6c3dff0e26be</v>
    <v>en-AU</v>
    <v>Map</v>
  </rv>
  <rv s="5">
    <v>536870912</v>
    <v>Puerto Rico</v>
    <v>72752f4d-11d3-5470-b64e-b9e012b0520f</v>
    <v>en-AU</v>
    <v>Map</v>
  </rv>
  <rv s="8">
    <v>17</v>
  </rv>
  <rv s="6">
    <fb>9.5866513904898809E-2</fb>
    <v>23</v>
  </rv>
  <rv s="8">
    <v>18</v>
  </rv>
  <rv s="6">
    <fb>0.36599999999999999</fb>
    <v>23</v>
  </rv>
  <rv s="6">
    <fb>0.14699999999999999</fb>
    <v>31</v>
  </rv>
  <rv s="6">
    <fb>270663028</fb>
    <v>24</v>
  </rv>
  <rv s="10">
    <v>#VALUE!</v>
    <v>en-AU</v>
    <v>5232ed96-85b1-2edb-12c6-63e6c597a1de</v>
    <v>536870912</v>
    <v>1</v>
    <v>54</v>
    <v>17</v>
    <v>United States</v>
    <v>19</v>
    <v>20</v>
    <v>Map</v>
    <v>21</v>
    <v>55</v>
    <v>US</v>
    <v>300</v>
    <v>301</v>
    <v>302</v>
    <v>303</v>
    <v>30</v>
    <v>304</v>
    <v>305</v>
    <v>306</v>
    <v>307</v>
    <v>USD</v>
    <v>The United States of America, commonly known as the United States or America, is a country primarily located in North America. The third-largest country in the world by land and total area, the U.S. is a federal republic of 50 states, with its ...</v>
    <v>308</v>
    <v>309</v>
    <v>310</v>
    <v>311</v>
    <v>312</v>
    <v>313</v>
    <v>314</v>
    <v>315</v>
    <v>316</v>
    <v>317</v>
    <v>318</v>
    <v>323</v>
    <v>324</v>
    <v>325</v>
    <v>326</v>
    <v>327</v>
    <v>328</v>
    <v>United States</v>
    <v>The Star-Spangled Banner</v>
    <v>329</v>
    <v>the United States of America</v>
    <v>330</v>
    <v>331</v>
    <v>332</v>
    <v>333</v>
    <v>334</v>
    <v>335</v>
    <v>336</v>
    <v>337</v>
    <v>338</v>
    <v>339</v>
    <v>340</v>
    <v>396</v>
    <v>397</v>
    <v>398</v>
    <v>399</v>
    <v>400</v>
    <v>United States</v>
    <v>401</v>
    <v>mdp/vdpid/244</v>
  </rv>
  <rv s="7">
    <v>8</v>
    <v>21</v>
    <v>51</v>
    <v>3</v>
    <v>0</v>
    <v>Image of United States</v>
  </rv>
  <rv s="7">
    <v>4</v>
    <v>21</v>
    <v>2</v>
    <v>5</v>
    <v>0</v>
    <v>Image of Canada</v>
  </rv>
  <rv s="7">
    <v>6</v>
    <v>21</v>
    <v>39</v>
    <v>5</v>
    <v>0</v>
    <v>Image of France</v>
  </rv>
  <rv s="7">
    <v>5</v>
    <v>21</v>
    <v>33</v>
    <v>5</v>
    <v>0</v>
    <v>Image of Germany</v>
  </rv>
  <rv s="7">
    <v>7</v>
    <v>21</v>
    <v>45</v>
    <v>5</v>
    <v>0</v>
    <v>Image of Mexico</v>
  </rv>
  <rv s="7">
    <v>8</v>
    <v>21</v>
    <v>51</v>
    <v>5</v>
    <v>0</v>
    <v>Image of United States</v>
  </rv>
  <rv s="8">
    <v>19</v>
  </rv>
  <rv s="7">
    <v>4</v>
    <v>21</v>
    <v>2</v>
    <v>4</v>
    <v>0</v>
    <v>Image of Canada</v>
  </rv>
  <rv s="7">
    <v>5</v>
    <v>21</v>
    <v>33</v>
    <v>4</v>
    <v>0</v>
    <v>Image of Germany</v>
  </rv>
  <rv s="7">
    <v>6</v>
    <v>21</v>
    <v>39</v>
    <v>4</v>
    <v>0</v>
    <v>Image of France</v>
  </rv>
  <rv s="7">
    <v>7</v>
    <v>21</v>
    <v>45</v>
    <v>4</v>
    <v>0</v>
    <v>Image of Mexico</v>
  </rv>
  <rv s="7">
    <v>8</v>
    <v>21</v>
    <v>51</v>
    <v>4</v>
    <v>0</v>
    <v>Image of United States</v>
  </rv>
  <rv s="8">
    <v>20</v>
  </rv>
  <rv s="11">
    <v>{49308F6F-CA26-4402-8C56-911BDE0F5A85}</v>
    <v>0</v>
    <v>56</v>
    <v>409</v>
    <v>415</v>
  </rv>
</rvData>
</file>

<file path=xl/richData/rdrichvaluestructure.xml><?xml version="1.0" encoding="utf-8"?>
<rvStructures xmlns="http://schemas.microsoft.com/office/spreadsheetml/2017/richdata" count="12">
  <s t="_localImage">
    <k n="_rvRel:LocalImageIdentifier" t="i"/>
    <k n="CalcOrigin" t="i"/>
    <k n="Text" t="s"/>
  </s>
  <s t="_localImage">
    <k n="_rvRel:LocalImageIdentifier" t="i"/>
    <k n="CalcOrigin" t="i"/>
  </s>
  <s t="_webimage">
    <k n="WebImageIdentifier" t="i"/>
    <k n="CalcOrigin" t="i"/>
    <k n="ComputedImage" t="b"/>
    <k n="ImageSizing" t="i"/>
    <k n="Text" t="s"/>
  </s>
  <s t="_webimage">
    <k n="WebImageIdentifier" t="i"/>
    <k n="CalcOrigin" t="i"/>
    <k n="ComputedImage" t="b"/>
    <k n="ImageHeight"/>
    <k n="ImageSizing" t="i"/>
    <k n="ImageWidth"/>
    <k n="Text" t="s"/>
  </s>
  <s t="_webimage">
    <k n="WebImageIdentifier" t="i"/>
    <k n="CalcOrigin" t="i"/>
    <k n="ComputedImage" t="b"/>
    <k n="ImageSizing" t="i"/>
  </s>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datasourcecontainer">
    <k n="%XLUID" t="s"/>
    <k n="_CRID" t="i"/>
    <k n="_Display" t="spb"/>
    <k n="Country" t="r"/>
    <k n="Flag" t="r"/>
  </s>
</rvStructures>
</file>

<file path=xl/richData/rdsupportingpropertybag.xml><?xml version="1.0" encoding="utf-8"?>
<supportingPropertyBags xmlns="http://schemas.microsoft.com/office/spreadsheetml/2017/richdata2">
  <spbArrays count="2">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
      <v t="s">Country</v>
      <v t="s">Flag</v>
      <v t="s">_CRID</v>
      <v t="s">%XLUID</v>
      <v t="s">_Display</v>
    </a>
  </spbArrays>
  <spbData count="57">
    <spb s="0">
      <v xml:space="preserve">data.worldbank.org	</v>
      <v xml:space="preserve">	</v>
      <v xml:space="preserve">http://data.worldbank.org/indicator/FP.CPI.TOTL	</v>
      <v xml:space="preserve">	</v>
    </spb>
    <spb s="0">
      <v xml:space="preserve">Wikipedia	Cia	travel.state.gov	</v>
      <v xml:space="preserve">CC-BY-SA			</v>
      <v xml:space="preserve">http://en.wikipedia.org/wiki/Canada	https://www.cia.gov/library/publications/the-world-factbook/geos/ca.html?Transportation	https://travel.state.gov/content/travel/en/international-travel/International-Travel-Country-Information-Pages/Canada.html	</v>
      <v xml:space="preserve">http://creativecommons.org/licenses/by-sa/3.0/			</v>
    </spb>
    <spb s="0">
      <v xml:space="preserve">Wikipedia	</v>
      <v xml:space="preserve">CC BY-SA 3.0	</v>
      <v xml:space="preserve">https://en.wikipedia.org/wiki/Canada	</v>
      <v xml:space="preserve">https://creativecommons.org/licenses/by-sa/3.0	</v>
    </spb>
    <spb s="0">
      <v xml:space="preserve">data.worldbank.org	</v>
      <v xml:space="preserve">	</v>
      <v xml:space="preserve">http://data.worldbank.org/indicator/SP.DYN.CBRT.IN	</v>
      <v xml:space="preserve">	</v>
    </spb>
    <spb s="0">
      <v xml:space="preserve">Wikipedia	</v>
      <v xml:space="preserve">CC-BY-SA	</v>
      <v xml:space="preserve">http://en.wikipedia.org/wiki/Canada	</v>
      <v xml:space="preserve">http://creativecommons.org/licenses/by-sa/3.0/	</v>
    </spb>
    <spb s="0">
      <v xml:space="preserve">Cia	</v>
      <v xml:space="preserve">	</v>
      <v xml:space="preserve">https://www.cia.gov/library/publications/the-world-factbook/geos/ca.html?Transportation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
      <v>0</v>
      <v>1</v>
      <v>2</v>
      <v>2</v>
      <v>3</v>
      <v>2</v>
      <v>2</v>
      <v>2</v>
      <v>4</v>
      <v>2</v>
      <v>2</v>
      <v>4</v>
      <v>2</v>
      <v>2</v>
      <v>5</v>
      <v>6</v>
      <v>1</v>
      <v>5</v>
      <v>7</v>
      <v>2</v>
      <v>5</v>
      <v>8</v>
      <v>9</v>
      <v>10</v>
      <v>5</v>
      <v>5</v>
      <v>2</v>
      <v>5</v>
      <v>11</v>
      <v>12</v>
      <v>13</v>
      <v>14</v>
      <v>5</v>
      <v>1</v>
      <v>5</v>
      <v>5</v>
      <v>5</v>
      <v>5</v>
      <v>5</v>
      <v>5</v>
      <v>5</v>
      <v>5</v>
      <v>5</v>
      <v>5</v>
      <v>15</v>
    </spb>
    <spb s="2">
      <v>0</v>
      <v>Name</v>
      <v>LearnMoreOnLink</v>
    </spb>
    <spb s="3">
      <v>0</v>
      <v>0</v>
      <v>0</v>
    </spb>
    <spb s="4">
      <v>18</v>
      <v>18</v>
      <v>18</v>
    </spb>
    <spb s="5">
      <v>1</v>
      <v>2</v>
    </spb>
    <spb s="6">
      <v>https://www.bing.com</v>
      <v>https://www.bing.com/th?id=Ga%5Cbing_yt.png&amp;w=100&amp;h=40&amp;c=0&amp;pid=0.1</v>
      <v>Powered by Bing</v>
    </spb>
    <spb s="7">
      <v>2019</v>
      <v>2019</v>
      <v>square km</v>
      <v>per thousand (2018)</v>
      <v>2022</v>
      <v>2019</v>
      <v>2018</v>
      <v>per liter (2016)</v>
      <v>2019</v>
      <v>years (2018)</v>
      <v>2018</v>
      <v>per thousand (2018)</v>
      <v>2019</v>
      <v>2017</v>
      <v>2016</v>
      <v>2019</v>
      <v>2016</v>
      <v>2017</v>
      <v>kilotons per year (2016)</v>
      <v>deaths per 100,000 (2017)</v>
      <v>kWh (2014)</v>
      <v>2015</v>
      <v>2018</v>
      <v>2013</v>
      <v>2013</v>
      <v>2013</v>
      <v>2013</v>
      <v>2013</v>
      <v>2015</v>
      <v>2013</v>
      <v>2013</v>
      <v>2017</v>
      <v>2017</v>
      <v>2019</v>
    </spb>
    <spb s="8">
      <v>3</v>
    </spb>
    <spb s="8">
      <v>4</v>
    </spb>
    <spb s="8">
      <v>5</v>
    </spb>
    <spb s="8">
      <v>6</v>
    </spb>
    <spb s="8">
      <v>7</v>
    </spb>
    <spb s="8">
      <v>8</v>
    </spb>
    <spb s="8">
      <v>9</v>
    </spb>
    <spb s="8">
      <v>10</v>
    </spb>
    <spb s="8">
      <v>11</v>
    </spb>
    <spb s="0">
      <v xml:space="preserve">Wikipedia	Cia	travel.state.gov	</v>
      <v xml:space="preserve">CC-BY-SA			</v>
      <v xml:space="preserve">http://en.wikipedia.org/wiki/Germany	https://www.cia.gov/library/publications/the-world-factbook/geos/gm.html?Transportation	https://travel.state.gov/content/travel/en/international-travel/International-Travel-Country-Information-Pages/Germany.html	</v>
      <v xml:space="preserve">http://creativecommons.org/licenses/by-sa/3.0/			</v>
    </spb>
    <spb s="0">
      <v xml:space="preserve">Wikipedia	</v>
      <v xml:space="preserve">CC BY-SA 3.0	</v>
      <v xml:space="preserve">https://en.wikipedia.org/wiki/Germany	</v>
      <v xml:space="preserve">https://creativecommons.org/licenses/by-sa/3.0	</v>
    </spb>
    <spb s="0">
      <v xml:space="preserve">Wikipedia	</v>
      <v xml:space="preserve">CC-BY-SA	</v>
      <v xml:space="preserve">http://en.wikipedia.org/wiki/Germany	</v>
      <v xml:space="preserve">http://creativecommons.org/licenses/by-sa/3.0/	</v>
    </spb>
    <spb s="0">
      <v xml:space="preserve">Cia	</v>
      <v xml:space="preserve">	</v>
      <v xml:space="preserve">https://www.cia.gov/library/publications/the-world-factbook/geos/gm.html?Transportation	</v>
      <v xml:space="preserve">	</v>
    </spb>
    <spb s="1">
      <v>0</v>
      <v>32</v>
      <v>33</v>
      <v>33</v>
      <v>3</v>
      <v>33</v>
      <v>33</v>
      <v>33</v>
      <v>34</v>
      <v>33</v>
      <v>33</v>
      <v>34</v>
      <v>33</v>
      <v>33</v>
      <v>35</v>
      <v>6</v>
      <v>32</v>
      <v>35</v>
      <v>7</v>
      <v>33</v>
      <v>35</v>
      <v>8</v>
      <v>9</v>
      <v>10</v>
      <v>35</v>
      <v>35</v>
      <v>33</v>
      <v>35</v>
      <v>11</v>
      <v>12</v>
      <v>13</v>
      <v>14</v>
      <v>35</v>
      <v>32</v>
      <v>35</v>
      <v>35</v>
      <v>35</v>
      <v>35</v>
      <v>35</v>
      <v>35</v>
      <v>35</v>
      <v>35</v>
      <v>35</v>
      <v>35</v>
      <v>15</v>
    </spb>
    <spb s="7">
      <v>2019</v>
      <v>2019</v>
      <v>square km</v>
      <v>per thousand (2018)</v>
      <v>2022</v>
      <v>2019</v>
      <v>2018</v>
      <v>per liter (2016)</v>
      <v>2019</v>
      <v>years (2018)</v>
      <v>2018</v>
      <v>per thousand (2018)</v>
      <v>2019</v>
      <v>2017</v>
      <v>2016</v>
      <v>2019</v>
      <v>2016</v>
      <v>2017</v>
      <v>kilotons per year (2016)</v>
      <v>deaths per 100,000 (2017)</v>
      <v>kWh (2014)</v>
      <v>2015</v>
      <v>2019</v>
      <v>2016</v>
      <v>2016</v>
      <v>2016</v>
      <v>2016</v>
      <v>2016</v>
      <v>2015</v>
      <v>2016</v>
      <v>2016</v>
      <v>2017</v>
      <v>2017</v>
      <v>2019</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v>
      <v xml:space="preserve">CC BY-SA 3.0	</v>
      <v xml:space="preserve">https://en.wikipedia.org/wiki/France	</v>
      <v xml:space="preserve">https://creativecommons.org/licenses/by-sa/3.0	</v>
    </spb>
    <spb s="0">
      <v xml:space="preserve">Wikipedia	</v>
      <v xml:space="preserve">CC-BY-SA	</v>
      <v xml:space="preserve">http://en.wikipedia.org/wiki/France	</v>
      <v xml:space="preserve">http://creativecommons.org/licenses/by-sa/3.0/	</v>
    </spb>
    <spb s="0">
      <v xml:space="preserve">Cia	</v>
      <v xml:space="preserve">	</v>
      <v xml:space="preserve">https://www.cia.gov/library/publications/the-world-factbook/geos/fr.html?Transportation	</v>
      <v xml:space="preserve">	</v>
    </spb>
    <spb s="1">
      <v>0</v>
      <v>38</v>
      <v>39</v>
      <v>39</v>
      <v>3</v>
      <v>39</v>
      <v>39</v>
      <v>39</v>
      <v>40</v>
      <v>39</v>
      <v>39</v>
      <v>40</v>
      <v>39</v>
      <v>39</v>
      <v>41</v>
      <v>6</v>
      <v>38</v>
      <v>41</v>
      <v>7</v>
      <v>39</v>
      <v>41</v>
      <v>8</v>
      <v>9</v>
      <v>10</v>
      <v>41</v>
      <v>41</v>
      <v>39</v>
      <v>41</v>
      <v>11</v>
      <v>12</v>
      <v>13</v>
      <v>14</v>
      <v>41</v>
      <v>38</v>
      <v>41</v>
      <v>41</v>
      <v>41</v>
      <v>41</v>
      <v>41</v>
      <v>41</v>
      <v>41</v>
      <v>41</v>
      <v>41</v>
      <v>41</v>
      <v>15</v>
    </spb>
    <spb s="7">
      <v>2019</v>
      <v>2019</v>
      <v>square km</v>
      <v>per thousand (2018)</v>
      <v>2022</v>
      <v>2019</v>
      <v>2018</v>
      <v>per liter (2016)</v>
      <v>2019</v>
      <v>years (2018)</v>
      <v>2018</v>
      <v>per thousand (2018)</v>
      <v>2019</v>
      <v>2017</v>
      <v>2016</v>
      <v>2019</v>
      <v>2016</v>
      <v>2018</v>
      <v>kilotons per year (2014)</v>
      <v>deaths per 100,000 (2017)</v>
      <v>kWh (2014)</v>
      <v>2015</v>
      <v>2018</v>
      <v>2017</v>
      <v>2017</v>
      <v>2017</v>
      <v>2017</v>
      <v>2017</v>
      <v>2015</v>
      <v>2017</v>
      <v>2017</v>
      <v>2017</v>
      <v>2017</v>
      <v>2019</v>
    </spb>
    <spb s="0">
      <v xml:space="preserve">Wikipedia	Cia	travel.state.gov	</v>
      <v xml:space="preserve">CC-BY-SA			</v>
      <v xml:space="preserve">http://en.wikipedia.org/wiki/Mexico	https://www.cia.gov/library/publications/the-world-factbook/geos/mx.html?Transportation	https://travel.state.gov/content/travel/en/international-travel/International-Travel-Country-Information-Pages/Mexico.html	</v>
      <v xml:space="preserve">http://creativecommons.org/licenses/by-sa/3.0/			</v>
    </spb>
    <spb s="0">
      <v xml:space="preserve">Wikipedia	</v>
      <v xml:space="preserve">CC BY-SA 3.0	</v>
      <v xml:space="preserve">https://en.wikipedia.org/wiki/Mexico	</v>
      <v xml:space="preserve">https://creativecommons.org/licenses/by-sa/3.0	</v>
    </spb>
    <spb s="0">
      <v xml:space="preserve">Wikipedia	</v>
      <v xml:space="preserve">CC-BY-SA	</v>
      <v xml:space="preserve">http://en.wikipedia.org/wiki/Mexico	</v>
      <v xml:space="preserve">http://creativecommons.org/licenses/by-sa/3.0/	</v>
    </spb>
    <spb s="0">
      <v xml:space="preserve">Cia	</v>
      <v xml:space="preserve">	</v>
      <v xml:space="preserve">https://www.cia.gov/library/publications/the-world-factbook/geos/mx.html?Transportation	</v>
      <v xml:space="preserve">	</v>
    </spb>
    <spb s="1">
      <v>0</v>
      <v>44</v>
      <v>45</v>
      <v>45</v>
      <v>3</v>
      <v>45</v>
      <v>45</v>
      <v>45</v>
      <v>46</v>
      <v>45</v>
      <v>45</v>
      <v>46</v>
      <v>45</v>
      <v>45</v>
      <v>47</v>
      <v>6</v>
      <v>44</v>
      <v>47</v>
      <v>7</v>
      <v>45</v>
      <v>47</v>
      <v>8</v>
      <v>9</v>
      <v>10</v>
      <v>47</v>
      <v>47</v>
      <v>45</v>
      <v>47</v>
      <v>11</v>
      <v>12</v>
      <v>13</v>
      <v>14</v>
      <v>47</v>
      <v>44</v>
      <v>47</v>
      <v>47</v>
      <v>47</v>
      <v>47</v>
      <v>47</v>
      <v>47</v>
      <v>47</v>
      <v>47</v>
      <v>47</v>
      <v>47</v>
      <v>15</v>
    </spb>
    <spb s="7">
      <v>2019</v>
      <v>2019</v>
      <v>square km</v>
      <v>per thousand (2018)</v>
      <v>2022</v>
      <v>2019</v>
      <v>2018</v>
      <v>per liter (2016)</v>
      <v>2019</v>
      <v>years (2018)</v>
      <v>2018</v>
      <v>per thousand (2018)</v>
      <v>2019</v>
      <v>2017</v>
      <v>2016</v>
      <v>2019</v>
      <v>2016</v>
      <v>2017</v>
      <v>kilotons per year (2016)</v>
      <v>deaths per 100,000 (2017)</v>
      <v>kWh (2014)</v>
      <v>2015</v>
      <v>2019</v>
      <v>2018</v>
      <v>2018</v>
      <v>2018</v>
      <v>2018</v>
      <v>2018</v>
      <v>2015</v>
      <v>2018</v>
      <v>2018</v>
      <v>2017</v>
      <v>2017</v>
      <v>2019</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Wikipedia	</v>
      <v xml:space="preserve">CC BY-SA 3.0	</v>
      <v xml:space="preserve">https://en.wikipedia.org/wiki/United_States	</v>
      <v xml:space="preserve">https://creativecommons.org/licenses/by-sa/3.0	</v>
    </spb>
    <spb s="0">
      <v xml:space="preserve">Wikipedia	</v>
      <v xml:space="preserve">CC-BY-SA	</v>
      <v xml:space="preserve">http://en.wikipedia.org/wiki/United_States	</v>
      <v xml:space="preserve">http://creativecommons.org/licenses/by-sa/3.0/	</v>
    </spb>
    <spb s="0">
      <v xml:space="preserve">US Census	</v>
      <v xml:space="preserve">	</v>
      <v xml:space="preserve">https://www.census.gov/popest/data/state/asrh/2014/files/SC-EST2014-AGESEX-CIV.csv	</v>
      <v xml:space="preserve">	</v>
    </spb>
    <spb s="9">
      <v>0</v>
      <v>50</v>
      <v>51</v>
      <v>51</v>
      <v>3</v>
      <v>51</v>
      <v>51</v>
      <v>51</v>
      <v>52</v>
      <v>51</v>
      <v>51</v>
      <v>52</v>
      <v>51</v>
      <v>51</v>
      <v>6</v>
      <v>50</v>
      <v>53</v>
      <v>7</v>
      <v>51</v>
      <v>53</v>
      <v>8</v>
      <v>9</v>
      <v>10</v>
      <v>53</v>
      <v>51</v>
      <v>53</v>
      <v>11</v>
      <v>12</v>
      <v>13</v>
      <v>14</v>
      <v>53</v>
      <v>50</v>
      <v>53</v>
      <v>53</v>
      <v>53</v>
      <v>53</v>
      <v>53</v>
      <v>53</v>
      <v>53</v>
      <v>53</v>
      <v>53</v>
      <v>53</v>
      <v>15</v>
    </spb>
    <spb s="7">
      <v>2019</v>
      <v>2019</v>
      <v>square km</v>
      <v>per thousand (2018)</v>
      <v>2022</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10">
      <v>1</v>
    </spb>
  </spbData>
</supportingPropertyBags>
</file>

<file path=xl/richData/rdsupportingpropertybagstructure.xml><?xml version="1.0" encoding="utf-8"?>
<spbStructures xmlns="http://schemas.microsoft.com/office/spreadsheetml/2017/richdata2" count="11">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UniqueName" t="spb"/>
    <k n="VDPID/VSID" t="spb"/>
    <k n="LearnMoreOnLink" t="spb"/>
  </s>
  <s>
    <k n="Name" t="i"/>
    <k n="Image"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_Self" t="i"/>
  </s>
  <s>
    <k n="CPI" t="spb"/>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NumberFormat" t="s"/>
  </richProperties>
  <richStyles>
    <rSty>
      <rpv i="0">1</rpv>
    </rSty>
    <rSty>
      <rpv i="1">1</rpv>
    </rSty>
    <rSty dxfid="3">
      <rpv i="2">0.0%</rpv>
    </rSty>
    <rSty dxfid="0">
      <rpv i="2">#,##0</rpv>
    </rSty>
    <rSty dxfid="2">
      <rpv i="2">0.00</rpv>
    </rSty>
    <rSty dxfid="5">
      <rpv i="2">0</rpv>
    </rSty>
    <rSty dxfid="4">
      <rpv i="2">#,##0.00</rpv>
    </rSty>
    <rSty dxfid="1">
      <rpv i="2">0.0</rpv>
    </rSty>
    <rSty dxfid="1">
      <rpv i="2">_([$$-en-US]* #,##0.00_);_([$$-en-US]* (#,##0.00);_([$$-en-US]* "-"??_);_(@_)</rpv>
    </rSty>
    <rSty dxfid="1">
      <rpv i="2">_([$$-en-US]* #,##0_);_([$$-en-US]* (#,##0);_([$$-en-US]* "-"_);_(@_)</rpv>
    </rSty>
    <rSty dxfid="3"/>
  </richStyles>
</richStyleSheet>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0B7C9C-8B53-4BDF-B651-A3CD873E10A9}" name="ZodiacTable" displayName="ZodiacTable" ref="E7:G19" totalsRowShown="0" dataDxfId="8" tableBorderDxfId="7" headerRowCellStyle="Table_Heading" dataCellStyle="Assumption">
  <tableColumns count="3">
    <tableColumn id="1" xr3:uid="{CB966AC9-A57C-4FAD-A8F0-F38913D309ED}" name="Index" dataDxfId="6" dataCellStyle="Assumption"/>
    <tableColumn id="2" xr3:uid="{BD68BF66-EBAC-4A13-8AC6-2746D17F2A0E}" name="Zodiac Animal" dataDxfId="5" dataCellStyle="Assumption"/>
    <tableColumn id="3" xr3:uid="{C685CF17-B7FD-41B3-93A7-6A2F64483078}" name="Logo" dataDxfId="4" dataCellStyle="Assum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C4805B-8B9E-4FE6-880D-A0BFB32E12EA}" name="DVimage" displayName="DVimage" ref="G44:H47" totalsRowShown="0" headerRowCellStyle="Table_Heading">
  <tableColumns count="2">
    <tableColumn id="1" xr3:uid="{42A40AB1-7F45-4CA1-BA9A-66791EC09C6C}" name="Shape">
      <calculatedColumnFormula>E38</calculatedColumnFormula>
    </tableColumn>
    <tableColumn id="2" xr3:uid="{0C969D1B-2622-4224-94EC-3AF53967FC30}" name="Image" dataDxfId="3">
      <calculatedColumnFormula>_xlfn.IMAGE(G38, E38)</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E8C91B-1F1E-4298-BB31-8387FE6315D3}" name="PivotData" displayName="PivotData" ref="E9:U709" totalsRowShown="0" headerRowCellStyle="Table_Heading">
  <tableColumns count="17">
    <tableColumn id="1" xr3:uid="{49090510-31E2-4F0A-B746-01E18F66CA21}" name="Segment"/>
    <tableColumn id="2" xr3:uid="{979E01A4-4F56-4EFC-863B-CE0BA6095ED1}" name="Country"/>
    <tableColumn id="3" xr3:uid="{67A86FAE-F602-4858-85FB-A4459527390C}" name="Flag" dataDxfId="2">
      <calculatedColumnFormula array="1">_FV(PivotData[[#This Row],[Country]],"Image")</calculatedColumnFormula>
    </tableColumn>
    <tableColumn id="4" xr3:uid="{2CBB6967-3F8A-4901-88D4-C3D392C852C9}" name="Product"/>
    <tableColumn id="5" xr3:uid="{8EBBC895-11B2-45C7-B821-662B13312982}" name="Discount Band"/>
    <tableColumn id="6" xr3:uid="{19CA63C8-D091-4FCA-AB17-BB5D73226E8E}" name="Units Sold"/>
    <tableColumn id="7" xr3:uid="{D5A61637-72B7-43C1-90D7-D655F7439691}" name="Manufacturing Price"/>
    <tableColumn id="8" xr3:uid="{B1867E44-DA6C-4799-89E1-6AFEDFD4349D}" name="Sale Price"/>
    <tableColumn id="9" xr3:uid="{369084FC-8903-4539-9497-C5CFAD720273}" name="Gross Sales"/>
    <tableColumn id="10" xr3:uid="{5CFEB658-F735-44B6-9B5D-E607F257212F}" name="Discounts"/>
    <tableColumn id="11" xr3:uid="{1E7CC9BA-E3A4-4952-823E-360954B15776}" name="Sales"/>
    <tableColumn id="12" xr3:uid="{FB85EA99-EDAB-459F-AB48-60571948C552}" name="COGS"/>
    <tableColumn id="13" xr3:uid="{CD21D440-7167-4CDC-AD93-518AF4328B3E}" name="Profit"/>
    <tableColumn id="14" xr3:uid="{0B127097-0785-4176-9563-2D52DC5EFA44}" name="Date" dataDxfId="1"/>
    <tableColumn id="15" xr3:uid="{C8B2EF75-37AA-40DD-80C2-5A280B8A6BF1}" name="Month Number"/>
    <tableColumn id="16" xr3:uid="{57F4C2F9-DAC8-46EB-AE94-CCDA81FAD20D}" name="Month Name"/>
    <tableColumn id="17" xr3:uid="{470858FB-067D-47A0-A9CF-8CFB68BEEBE0}" name="Year"/>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umproduct.com/" TargetMode="External"/><Relationship Id="rId1" Type="http://schemas.openxmlformats.org/officeDocument/2006/relationships/hyperlink" Target="mailto:liam.bastick@sumproduc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2"/>
  <sheetViews>
    <sheetView showGridLines="0" topLeftCell="A8" zoomScaleNormal="100" workbookViewId="0"/>
  </sheetViews>
  <sheetFormatPr defaultRowHeight="11.5" x14ac:dyDescent="0.25"/>
  <cols>
    <col min="3" max="4" width="3.69921875" customWidth="1"/>
  </cols>
  <sheetData>
    <row r="1" spans="1:19" x14ac:dyDescent="0.25">
      <c r="A1" s="10"/>
    </row>
    <row r="3" spans="1:19" x14ac:dyDescent="0.25">
      <c r="A3" s="10" t="s">
        <v>0</v>
      </c>
    </row>
    <row r="5" spans="1:19" ht="20" x14ac:dyDescent="0.4">
      <c r="C5" s="37" t="str">
        <f>Client_Name</f>
        <v>SumProduct Pty Limited</v>
      </c>
      <c r="D5" s="6"/>
      <c r="E5" s="6"/>
      <c r="F5" s="6"/>
      <c r="G5" s="6"/>
      <c r="H5" s="6"/>
      <c r="I5" s="6"/>
      <c r="J5" s="6"/>
    </row>
    <row r="6" spans="1:19" ht="17.5" x14ac:dyDescent="0.35">
      <c r="C6" s="38" t="str">
        <f ca="1">Model_Name</f>
        <v>SP Excel and Pictures.xlsx</v>
      </c>
      <c r="D6" s="6"/>
      <c r="E6" s="6"/>
      <c r="F6" s="6"/>
      <c r="G6" s="6"/>
      <c r="H6" s="6"/>
      <c r="I6" s="6"/>
      <c r="J6" s="6"/>
    </row>
    <row r="7" spans="1:19" ht="13" x14ac:dyDescent="0.3">
      <c r="C7" s="6"/>
      <c r="D7" s="6"/>
      <c r="E7" s="6"/>
      <c r="F7" s="6"/>
      <c r="G7" s="6"/>
      <c r="H7" s="6"/>
      <c r="I7" s="6"/>
      <c r="J7" s="6"/>
    </row>
    <row r="8" spans="1:19" ht="13" x14ac:dyDescent="0.3">
      <c r="C8" s="6"/>
      <c r="D8" s="6"/>
      <c r="E8" s="6"/>
      <c r="F8" s="6"/>
      <c r="G8" s="6"/>
      <c r="H8" s="6"/>
      <c r="I8" s="6"/>
      <c r="J8" s="6"/>
    </row>
    <row r="9" spans="1:19" ht="13" x14ac:dyDescent="0.3">
      <c r="C9" s="6"/>
      <c r="D9" s="6"/>
      <c r="E9" s="6"/>
      <c r="F9" s="6"/>
      <c r="G9" s="6"/>
      <c r="H9" s="6"/>
      <c r="I9" s="6"/>
      <c r="J9" s="6"/>
    </row>
    <row r="10" spans="1:19" ht="13" x14ac:dyDescent="0.3">
      <c r="C10" s="6"/>
      <c r="D10" s="6"/>
      <c r="E10" s="6"/>
      <c r="F10" s="6"/>
      <c r="G10" s="6"/>
      <c r="H10" s="6"/>
      <c r="I10" s="6"/>
      <c r="J10" s="6"/>
    </row>
    <row r="11" spans="1:19" ht="14.5" x14ac:dyDescent="0.35">
      <c r="C11" s="6"/>
      <c r="D11" s="6"/>
      <c r="E11" s="6"/>
      <c r="F11" s="6"/>
      <c r="G11" s="6"/>
      <c r="H11" s="6"/>
      <c r="I11" s="6"/>
      <c r="J11" s="6"/>
      <c r="S11" s="35"/>
    </row>
    <row r="12" spans="1:19" ht="13" x14ac:dyDescent="0.3">
      <c r="C12" s="6"/>
      <c r="D12" s="6"/>
      <c r="E12" s="6"/>
      <c r="F12" s="6"/>
      <c r="G12" s="6"/>
      <c r="H12" s="6"/>
      <c r="I12" s="6"/>
      <c r="J12" s="6"/>
    </row>
    <row r="13" spans="1:19" ht="13" x14ac:dyDescent="0.3">
      <c r="C13" s="6"/>
      <c r="D13" s="6"/>
      <c r="E13" s="6"/>
      <c r="F13" s="6"/>
      <c r="G13" s="6"/>
      <c r="H13" s="6"/>
      <c r="I13" s="6"/>
      <c r="J13" s="6"/>
    </row>
    <row r="14" spans="1:19" ht="13" x14ac:dyDescent="0.3">
      <c r="C14" s="7" t="s">
        <v>225</v>
      </c>
      <c r="D14" s="8"/>
      <c r="E14" s="6"/>
      <c r="F14" s="6"/>
      <c r="G14" s="6"/>
      <c r="H14" s="6"/>
      <c r="I14" s="6"/>
      <c r="J14" s="6"/>
    </row>
    <row r="15" spans="1:19" ht="13" x14ac:dyDescent="0.3">
      <c r="C15" s="8"/>
      <c r="D15" s="8"/>
      <c r="E15" s="6"/>
      <c r="F15" s="6"/>
      <c r="G15" s="6"/>
      <c r="H15" s="6"/>
      <c r="I15" s="6"/>
      <c r="J15" s="6"/>
    </row>
    <row r="16" spans="1:19" ht="13" x14ac:dyDescent="0.3">
      <c r="C16" s="7" t="s">
        <v>1</v>
      </c>
      <c r="D16" s="8"/>
      <c r="E16" s="6"/>
      <c r="F16" s="6"/>
      <c r="G16" s="6"/>
      <c r="H16" s="6"/>
      <c r="I16" s="6"/>
      <c r="J16" s="6"/>
    </row>
    <row r="17" spans="3:10" ht="13" x14ac:dyDescent="0.25">
      <c r="C17" s="56" t="s">
        <v>67</v>
      </c>
      <c r="D17" s="56"/>
      <c r="E17" s="56"/>
      <c r="F17" s="56"/>
      <c r="G17" s="56"/>
      <c r="H17" s="56"/>
      <c r="I17" s="56"/>
      <c r="J17" s="56"/>
    </row>
    <row r="18" spans="3:10" ht="13" x14ac:dyDescent="0.25">
      <c r="C18" s="56"/>
      <c r="D18" s="56"/>
      <c r="E18" s="56"/>
      <c r="F18" s="56"/>
      <c r="G18" s="56"/>
      <c r="H18" s="56"/>
      <c r="I18" s="56"/>
      <c r="J18" s="56"/>
    </row>
    <row r="19" spans="3:10" ht="13" x14ac:dyDescent="0.3">
      <c r="C19" s="9"/>
      <c r="D19" s="8"/>
      <c r="E19" s="6"/>
      <c r="F19" s="6"/>
      <c r="G19" s="6"/>
      <c r="H19" s="6"/>
      <c r="I19" s="6"/>
      <c r="J19" s="6"/>
    </row>
    <row r="20" spans="3:10" ht="13" x14ac:dyDescent="0.3">
      <c r="C20" s="9"/>
      <c r="D20" s="8"/>
      <c r="E20" s="6"/>
      <c r="F20" s="6"/>
      <c r="G20" s="6"/>
      <c r="H20" s="6"/>
      <c r="I20" s="6"/>
      <c r="J20" s="6"/>
    </row>
    <row r="21" spans="3:10" ht="13" x14ac:dyDescent="0.3">
      <c r="C21" s="9" t="s">
        <v>2</v>
      </c>
      <c r="D21" s="8"/>
      <c r="E21" s="6"/>
      <c r="F21" s="6"/>
      <c r="G21" s="57" t="s">
        <v>224</v>
      </c>
      <c r="H21" s="57"/>
      <c r="I21" s="57"/>
      <c r="J21" s="6"/>
    </row>
    <row r="22" spans="3:10" ht="13" x14ac:dyDescent="0.3">
      <c r="C22" s="9" t="s">
        <v>3</v>
      </c>
      <c r="D22" s="8"/>
      <c r="E22" s="6"/>
      <c r="F22" s="6"/>
      <c r="G22" s="57" t="s">
        <v>4</v>
      </c>
      <c r="H22" s="57"/>
      <c r="I22" s="57"/>
      <c r="J22" s="6"/>
    </row>
  </sheetData>
  <mergeCells count="4">
    <mergeCell ref="C17:J17"/>
    <mergeCell ref="C18:J18"/>
    <mergeCell ref="G21:I21"/>
    <mergeCell ref="G22:I22"/>
  </mergeCells>
  <hyperlinks>
    <hyperlink ref="G21" r:id="rId1" xr:uid="{00000000-0004-0000-0000-000000000000}"/>
    <hyperlink ref="G22" r:id="rId2" xr:uid="{00000000-0004-0000-0000-000001000000}"/>
    <hyperlink ref="A3" location="HL_Navigator" display="Navigator" xr:uid="{00000000-0004-0000-0000-000002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0"/>
  <sheetViews>
    <sheetView showGridLines="0" zoomScaleNormal="100" workbookViewId="0">
      <pane ySplit="3" topLeftCell="A4" activePane="bottomLeft" state="frozen"/>
      <selection pane="bottomLeft"/>
    </sheetView>
  </sheetViews>
  <sheetFormatPr defaultColWidth="0" defaultRowHeight="11.5" x14ac:dyDescent="0.25"/>
  <cols>
    <col min="1" max="5" width="3.69921875" customWidth="1"/>
    <col min="6" max="6" width="17.69921875" customWidth="1"/>
    <col min="7" max="12" width="9.09765625" customWidth="1"/>
    <col min="13" max="13" width="1.69921875" customWidth="1"/>
    <col min="14" max="16384" width="9.09765625" hidden="1"/>
  </cols>
  <sheetData>
    <row r="1" spans="1:12" ht="20" x14ac:dyDescent="0.4">
      <c r="A1" s="37" t="s">
        <v>0</v>
      </c>
      <c r="F1" s="11"/>
      <c r="G1" s="11"/>
    </row>
    <row r="2" spans="1:12" ht="17.5" x14ac:dyDescent="0.35">
      <c r="A2" s="38" t="str">
        <f ca="1">Model_Name</f>
        <v>SP Excel and Pictures.xlsx</v>
      </c>
    </row>
    <row r="3" spans="1:12" x14ac:dyDescent="0.25">
      <c r="A3" s="10" t="s">
        <v>0</v>
      </c>
      <c r="B3" s="10"/>
      <c r="C3" s="10"/>
      <c r="D3" s="10"/>
      <c r="E3" s="10"/>
    </row>
    <row r="6" spans="1:12" ht="16" thickBot="1" x14ac:dyDescent="0.4">
      <c r="B6" s="39">
        <v>1</v>
      </c>
      <c r="C6" s="39" t="s">
        <v>5</v>
      </c>
      <c r="D6" s="39"/>
      <c r="E6" s="39"/>
      <c r="F6" s="39"/>
      <c r="G6" s="39"/>
      <c r="H6" s="39"/>
      <c r="I6" s="39"/>
      <c r="J6" s="39"/>
      <c r="K6" s="39"/>
      <c r="L6" s="39"/>
    </row>
    <row r="7" spans="1:12" ht="12" thickTop="1" x14ac:dyDescent="0.25"/>
    <row r="8" spans="1:12" x14ac:dyDescent="0.25">
      <c r="F8" s="10"/>
    </row>
    <row r="9" spans="1:12" x14ac:dyDescent="0.25">
      <c r="F9" s="10" t="s">
        <v>6</v>
      </c>
    </row>
    <row r="10" spans="1:12" x14ac:dyDescent="0.25">
      <c r="F10" s="10" t="s">
        <v>7</v>
      </c>
    </row>
    <row r="11" spans="1:12" x14ac:dyDescent="0.25">
      <c r="F11" s="10" t="s">
        <v>8</v>
      </c>
    </row>
    <row r="12" spans="1:12" x14ac:dyDescent="0.25">
      <c r="F12" s="10" t="s">
        <v>226</v>
      </c>
    </row>
    <row r="13" spans="1:12" x14ac:dyDescent="0.25">
      <c r="F13" s="10" t="s">
        <v>227</v>
      </c>
    </row>
    <row r="14" spans="1:12" x14ac:dyDescent="0.25">
      <c r="F14" s="10" t="s">
        <v>228</v>
      </c>
    </row>
    <row r="15" spans="1:12" x14ac:dyDescent="0.25">
      <c r="F15" s="10" t="s">
        <v>229</v>
      </c>
    </row>
    <row r="16" spans="1:12" x14ac:dyDescent="0.25">
      <c r="F16" s="10" t="s">
        <v>147</v>
      </c>
    </row>
    <row r="17" spans="6:6" x14ac:dyDescent="0.25">
      <c r="F17" s="10" t="s">
        <v>230</v>
      </c>
    </row>
    <row r="18" spans="6:6" x14ac:dyDescent="0.25">
      <c r="F18" s="10" t="s">
        <v>231</v>
      </c>
    </row>
    <row r="19" spans="6:6" x14ac:dyDescent="0.25">
      <c r="F19" s="10" t="s">
        <v>217</v>
      </c>
    </row>
    <row r="20" spans="6:6" x14ac:dyDescent="0.25">
      <c r="F20" s="10" t="s">
        <v>232</v>
      </c>
    </row>
  </sheetData>
  <hyperlinks>
    <hyperlink ref="A3:E3" location="HL_Navigator" tooltip="Go to Navigator (Table of Contents)" display="Navigator" xr:uid="{00000000-0004-0000-0100-000000000000}"/>
    <hyperlink ref="F9" location="HL_1" display="Cover" xr:uid="{80316FB3-7E5E-4DF4-A93B-7AADF6045451}"/>
    <hyperlink ref="F10" location="HL_3" display="Style Guide" xr:uid="{FF2B898F-234F-4FC3-926B-34CD5FB52B16}"/>
    <hyperlink ref="F11" location="HL_4" display="Model Parameters" xr:uid="{4E4E0EC3-946A-42B5-B075-B21B6424CB12}"/>
    <hyperlink ref="F12" location="HL_5" display="Get Data from Picture" xr:uid="{ED2EA730-7E2B-42D8-BD1B-F2D2A09ADFCE}"/>
    <hyperlink ref="F13" location="HL_6" display="Picture in Cell" xr:uid="{31B2ECF2-2063-4397-A9BA-5775BC4D9A8E}"/>
    <hyperlink ref="F14" location="HL_7" display="Sizing" xr:uid="{973FB35E-80CF-4E08-9A10-AD4E2429E337}"/>
    <hyperlink ref="F15" location="HL_8" display="Formatting" xr:uid="{D117DF51-8A2D-4C9D-A272-580BB35F1C61}"/>
    <hyperlink ref="F16" location="HL_9" display="Chinese Zodiac" xr:uid="{8BE63FD8-3D40-4BE6-ABBA-C9BA6E910991}"/>
    <hyperlink ref="F17" location="HL_10" display="Large Image" xr:uid="{3B7ED0CE-DE75-442B-83B7-F799C17E6107}"/>
    <hyperlink ref="F18" location="HL_11" display="IMAGE" xr:uid="{8FEDFB9E-EB09-475B-AEF9-9D343C93913A}"/>
    <hyperlink ref="F19" location="HL_12" display="PivotTable" xr:uid="{61FC2C54-E0ED-4A1B-80B3-7B32EC1C8C62}"/>
    <hyperlink ref="F20" location="HL_13" display="Flags in PivotTable" xr:uid="{32133E12-5C8B-412C-9C9B-38616B0FD060}"/>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O80"/>
  <sheetViews>
    <sheetView showGridLines="0" zoomScaleNormal="100" workbookViewId="0">
      <pane ySplit="3" topLeftCell="A4" activePane="bottomLeft" state="frozen"/>
      <selection pane="bottomLeft"/>
    </sheetView>
  </sheetViews>
  <sheetFormatPr defaultColWidth="0" defaultRowHeight="11.5" outlineLevelRow="1" x14ac:dyDescent="0.25"/>
  <cols>
    <col min="1" max="5" width="3.69921875" customWidth="1"/>
    <col min="6" max="7" width="9.09765625" customWidth="1"/>
    <col min="8" max="8" width="1.69921875" customWidth="1"/>
    <col min="9" max="9" width="17.296875" bestFit="1" customWidth="1"/>
    <col min="10" max="10" width="1.69921875" customWidth="1"/>
    <col min="11" max="11" width="23.3984375" customWidth="1"/>
    <col min="12" max="13" width="9.09765625" customWidth="1"/>
    <col min="14" max="14" width="1.69921875" customWidth="1"/>
    <col min="15" max="15" width="0" hidden="1" customWidth="1"/>
    <col min="16" max="16384" width="9.09765625" hidden="1"/>
  </cols>
  <sheetData>
    <row r="1" spans="1:13" ht="20" x14ac:dyDescent="0.4">
      <c r="A1" s="37" t="str">
        <f ca="1">IF(ISERROR(RIGHT(CELL("filename",A1),LEN(CELL("filename",A1))-FIND("]",CELL("filename",A1)))),
"",
RIGHT(CELL("filename",A1),LEN(CELL("filename",A1))-FIND("]",CELL("filename",A1))))</f>
        <v>Style Guide</v>
      </c>
      <c r="K1" s="10"/>
    </row>
    <row r="2" spans="1:13" ht="17.5" x14ac:dyDescent="0.35">
      <c r="A2" s="38" t="str">
        <f ca="1">Model_Name</f>
        <v>SP Excel and Pictures.xlsx</v>
      </c>
    </row>
    <row r="3" spans="1:13" x14ac:dyDescent="0.25">
      <c r="A3" s="57" t="s">
        <v>0</v>
      </c>
      <c r="B3" s="57"/>
      <c r="C3" s="57"/>
      <c r="D3" s="57"/>
      <c r="E3" s="57"/>
    </row>
    <row r="4" spans="1:13" x14ac:dyDescent="0.25">
      <c r="A4" s="10"/>
    </row>
    <row r="5" spans="1:13" ht="16" thickBot="1" x14ac:dyDescent="0.4">
      <c r="B5" s="39">
        <f>MAX($B$4:$B4)+1</f>
        <v>1</v>
      </c>
      <c r="C5" s="1" t="s">
        <v>9</v>
      </c>
      <c r="D5" s="1"/>
      <c r="E5" s="1"/>
      <c r="F5" s="1"/>
      <c r="G5" s="1"/>
      <c r="H5" s="1"/>
      <c r="I5" s="1"/>
      <c r="J5" s="1"/>
      <c r="K5" s="1"/>
      <c r="L5" s="1"/>
      <c r="M5" s="1"/>
    </row>
    <row r="6" spans="1:13" ht="12" outlineLevel="1" thickTop="1" x14ac:dyDescent="0.25"/>
    <row r="7" spans="1:13" outlineLevel="1" x14ac:dyDescent="0.25">
      <c r="C7" s="59" t="s">
        <v>10</v>
      </c>
      <c r="D7" s="59"/>
      <c r="E7" s="59"/>
      <c r="F7" s="59"/>
      <c r="G7" s="59"/>
      <c r="H7" s="12"/>
      <c r="I7" s="12" t="s">
        <v>11</v>
      </c>
      <c r="J7" s="12"/>
      <c r="K7" s="12" t="s">
        <v>12</v>
      </c>
    </row>
    <row r="8" spans="1:13" outlineLevel="1" x14ac:dyDescent="0.25">
      <c r="C8" s="58"/>
      <c r="D8" s="58"/>
      <c r="E8" s="58"/>
      <c r="F8" s="58"/>
      <c r="G8" s="58"/>
      <c r="K8" s="16"/>
    </row>
    <row r="9" spans="1:13" ht="20" outlineLevel="1" x14ac:dyDescent="0.4">
      <c r="C9" s="58" t="s">
        <v>13</v>
      </c>
      <c r="D9" s="58"/>
      <c r="E9" s="58"/>
      <c r="F9" s="58"/>
      <c r="G9" s="58"/>
      <c r="I9" s="13" t="str">
        <f>C9</f>
        <v>Sheet Title</v>
      </c>
      <c r="K9" s="14" t="s">
        <v>13</v>
      </c>
    </row>
    <row r="10" spans="1:13" ht="17.5" outlineLevel="1" x14ac:dyDescent="0.35">
      <c r="C10" s="58" t="s">
        <v>14</v>
      </c>
      <c r="D10" s="58"/>
      <c r="E10" s="58"/>
      <c r="F10" s="58"/>
      <c r="G10" s="58"/>
      <c r="I10" s="15" t="str">
        <f>C10</f>
        <v>Model Name</v>
      </c>
      <c r="K10" s="14" t="s">
        <v>14</v>
      </c>
    </row>
    <row r="11" spans="1:13" outlineLevel="1" x14ac:dyDescent="0.25">
      <c r="C11" s="58"/>
      <c r="D11" s="58"/>
      <c r="E11" s="58"/>
      <c r="F11" s="58"/>
      <c r="G11" s="58"/>
      <c r="K11" s="16"/>
    </row>
    <row r="12" spans="1:13" ht="16" outlineLevel="1" thickBot="1" x14ac:dyDescent="0.4">
      <c r="C12" s="58" t="s">
        <v>15</v>
      </c>
      <c r="D12" s="58"/>
      <c r="E12" s="58"/>
      <c r="F12" s="58"/>
      <c r="G12" s="58"/>
      <c r="I12" s="36" t="str">
        <f>C12</f>
        <v>Header 1</v>
      </c>
      <c r="K12" s="14" t="s">
        <v>15</v>
      </c>
    </row>
    <row r="13" spans="1:13" ht="17" outlineLevel="1" thickTop="1" x14ac:dyDescent="0.35">
      <c r="C13" s="58" t="s">
        <v>16</v>
      </c>
      <c r="D13" s="58"/>
      <c r="E13" s="58"/>
      <c r="F13" s="58"/>
      <c r="G13" s="58"/>
      <c r="I13" s="2" t="str">
        <f>C13</f>
        <v>Header 2</v>
      </c>
      <c r="K13" s="14" t="s">
        <v>16</v>
      </c>
    </row>
    <row r="14" spans="1:13" ht="14.5" outlineLevel="1" x14ac:dyDescent="0.35">
      <c r="C14" s="58" t="s">
        <v>17</v>
      </c>
      <c r="D14" s="58"/>
      <c r="E14" s="58"/>
      <c r="F14" s="58"/>
      <c r="G14" s="58"/>
      <c r="I14" s="3" t="str">
        <f>C14</f>
        <v>Header 3</v>
      </c>
      <c r="K14" s="14" t="s">
        <v>17</v>
      </c>
    </row>
    <row r="15" spans="1:13" ht="14.5" outlineLevel="1" x14ac:dyDescent="0.35">
      <c r="C15" s="58" t="s">
        <v>18</v>
      </c>
      <c r="D15" s="58"/>
      <c r="E15" s="58"/>
      <c r="F15" s="58"/>
      <c r="G15" s="58"/>
      <c r="I15" s="17" t="str">
        <f>C15</f>
        <v>Header 4</v>
      </c>
      <c r="K15" s="14" t="s">
        <v>18</v>
      </c>
    </row>
    <row r="16" spans="1:13" outlineLevel="1" x14ac:dyDescent="0.25">
      <c r="C16" s="58"/>
      <c r="D16" s="58"/>
      <c r="E16" s="58"/>
      <c r="F16" s="58"/>
      <c r="G16" s="58"/>
      <c r="K16" s="16"/>
    </row>
    <row r="17" spans="2:14" ht="14.5" outlineLevel="1" x14ac:dyDescent="0.35">
      <c r="C17" s="58" t="s">
        <v>19</v>
      </c>
      <c r="D17" s="58"/>
      <c r="E17" s="58"/>
      <c r="F17" s="58"/>
      <c r="G17" s="58"/>
      <c r="I17" s="18" t="str">
        <f>C17</f>
        <v>Notes</v>
      </c>
      <c r="K17" s="14" t="s">
        <v>19</v>
      </c>
    </row>
    <row r="18" spans="2:14" outlineLevel="1" x14ac:dyDescent="0.25">
      <c r="C18" s="58"/>
      <c r="D18" s="58"/>
      <c r="E18" s="58"/>
      <c r="F18" s="58"/>
      <c r="G18" s="58"/>
      <c r="K18" s="16"/>
      <c r="N18" s="18"/>
    </row>
    <row r="19" spans="2:14" ht="14.5" outlineLevel="1" x14ac:dyDescent="0.35">
      <c r="C19" s="58" t="s">
        <v>20</v>
      </c>
      <c r="D19" s="58"/>
      <c r="E19" s="58"/>
      <c r="F19" s="58"/>
      <c r="G19" s="58"/>
      <c r="I19" s="12" t="str">
        <f>C19</f>
        <v>Table Heading</v>
      </c>
      <c r="K19" s="14" t="s">
        <v>20</v>
      </c>
    </row>
    <row r="20" spans="2:14" outlineLevel="1" x14ac:dyDescent="0.25"/>
    <row r="21" spans="2:14" outlineLevel="1" x14ac:dyDescent="0.25"/>
    <row r="22" spans="2:14" ht="16" thickBot="1" x14ac:dyDescent="0.4">
      <c r="B22" s="39">
        <f>MAX($B$4:$B21)+1</f>
        <v>2</v>
      </c>
      <c r="C22" s="1" t="s">
        <v>21</v>
      </c>
      <c r="D22" s="1"/>
      <c r="E22" s="1"/>
      <c r="F22" s="1"/>
      <c r="G22" s="1"/>
      <c r="H22" s="1"/>
      <c r="I22" s="1"/>
      <c r="J22" s="1"/>
      <c r="K22" s="1"/>
      <c r="L22" s="1"/>
      <c r="M22" s="1"/>
    </row>
    <row r="23" spans="2:14" ht="12" outlineLevel="1" thickTop="1" x14ac:dyDescent="0.25"/>
    <row r="24" spans="2:14" outlineLevel="1" x14ac:dyDescent="0.25">
      <c r="C24" s="59" t="s">
        <v>10</v>
      </c>
      <c r="D24" s="59"/>
      <c r="E24" s="59"/>
      <c r="F24" s="59"/>
      <c r="G24" s="59"/>
      <c r="H24" s="12"/>
      <c r="I24" s="12" t="s">
        <v>11</v>
      </c>
      <c r="J24" s="12"/>
      <c r="K24" s="12" t="s">
        <v>12</v>
      </c>
    </row>
    <row r="25" spans="2:14" ht="14.5" outlineLevel="1" x14ac:dyDescent="0.35">
      <c r="C25" s="58"/>
      <c r="D25" s="58"/>
      <c r="E25" s="58"/>
      <c r="F25" s="58"/>
      <c r="G25" s="58"/>
      <c r="K25" s="14"/>
    </row>
    <row r="26" spans="2:14" ht="14.5" outlineLevel="1" x14ac:dyDescent="0.35">
      <c r="C26" s="58" t="s">
        <v>22</v>
      </c>
      <c r="D26" s="58"/>
      <c r="E26" s="58"/>
      <c r="F26" s="58"/>
      <c r="G26" s="58"/>
      <c r="I26" s="19" t="s">
        <v>22</v>
      </c>
      <c r="K26" s="20" t="str">
        <f>C26</f>
        <v>Assumption</v>
      </c>
    </row>
    <row r="27" spans="2:14" ht="14.5" outlineLevel="1" x14ac:dyDescent="0.35">
      <c r="C27" s="58"/>
      <c r="D27" s="58"/>
      <c r="E27" s="58"/>
      <c r="F27" s="58"/>
      <c r="G27" s="58"/>
      <c r="K27" s="20"/>
    </row>
    <row r="28" spans="2:14" ht="14.5" outlineLevel="1" x14ac:dyDescent="0.35">
      <c r="C28" s="58" t="s">
        <v>23</v>
      </c>
      <c r="D28" s="58"/>
      <c r="E28" s="58"/>
      <c r="F28" s="58"/>
      <c r="G28" s="58"/>
      <c r="I28" s="21" t="str">
        <f>C28</f>
        <v>Constraint</v>
      </c>
      <c r="K28" s="20" t="str">
        <f>C28</f>
        <v>Constraint</v>
      </c>
    </row>
    <row r="29" spans="2:14" ht="14.5" outlineLevel="1" x14ac:dyDescent="0.35">
      <c r="C29" s="58"/>
      <c r="D29" s="58"/>
      <c r="E29" s="58"/>
      <c r="F29" s="58"/>
      <c r="G29" s="58"/>
      <c r="K29" s="20"/>
    </row>
    <row r="30" spans="2:14" ht="14.5" outlineLevel="1" x14ac:dyDescent="0.35">
      <c r="C30" s="58" t="s">
        <v>24</v>
      </c>
      <c r="D30" s="58"/>
      <c r="E30" s="58"/>
      <c r="F30" s="58"/>
      <c r="G30" s="58"/>
      <c r="I30" s="22"/>
      <c r="K30" s="20" t="str">
        <f>C30</f>
        <v>Empty</v>
      </c>
    </row>
    <row r="31" spans="2:14" ht="14.5" outlineLevel="1" x14ac:dyDescent="0.35">
      <c r="C31" s="58"/>
      <c r="D31" s="58"/>
      <c r="E31" s="58"/>
      <c r="F31" s="58"/>
      <c r="G31" s="58"/>
      <c r="K31" s="20"/>
    </row>
    <row r="32" spans="2:14" ht="14.5" outlineLevel="1" x14ac:dyDescent="0.35">
      <c r="C32" t="s">
        <v>25</v>
      </c>
      <c r="I32" s="23">
        <v>0</v>
      </c>
      <c r="K32" s="20" t="str">
        <f>C32</f>
        <v>Error Check</v>
      </c>
    </row>
    <row r="33" spans="3:11" ht="14.5" outlineLevel="1" x14ac:dyDescent="0.35">
      <c r="K33" s="20"/>
    </row>
    <row r="34" spans="3:11" ht="14.5" outlineLevel="1" x14ac:dyDescent="0.35">
      <c r="C34" s="58" t="s">
        <v>26</v>
      </c>
      <c r="D34" s="58"/>
      <c r="E34" s="58"/>
      <c r="F34" s="58"/>
      <c r="G34" s="58"/>
      <c r="I34" s="10" t="s">
        <v>26</v>
      </c>
      <c r="K34" s="20" t="str">
        <f>C34</f>
        <v>Hyperlink</v>
      </c>
    </row>
    <row r="35" spans="3:11" ht="14.5" outlineLevel="1" x14ac:dyDescent="0.35">
      <c r="C35" s="58"/>
      <c r="D35" s="58"/>
      <c r="E35" s="58"/>
      <c r="F35" s="58"/>
      <c r="G35" s="58"/>
      <c r="K35" s="20"/>
    </row>
    <row r="36" spans="3:11" ht="14.5" outlineLevel="1" x14ac:dyDescent="0.35">
      <c r="C36" s="58" t="s">
        <v>27</v>
      </c>
      <c r="D36" s="58"/>
      <c r="E36" s="58"/>
      <c r="F36" s="58"/>
      <c r="G36" s="58"/>
      <c r="I36" s="45">
        <f>I48</f>
        <v>77</v>
      </c>
      <c r="K36" s="20" t="str">
        <f>C36</f>
        <v>Internal Reference</v>
      </c>
    </row>
    <row r="37" spans="3:11" ht="14.5" outlineLevel="1" x14ac:dyDescent="0.35">
      <c r="C37" s="58"/>
      <c r="D37" s="58"/>
      <c r="E37" s="58"/>
      <c r="F37" s="58"/>
      <c r="G37" s="58"/>
      <c r="K37" s="20"/>
    </row>
    <row r="38" spans="3:11" ht="14.5" outlineLevel="1" x14ac:dyDescent="0.35">
      <c r="C38" s="58" t="s">
        <v>28</v>
      </c>
      <c r="D38" s="58"/>
      <c r="E38" s="58"/>
      <c r="F38" s="58"/>
      <c r="G38" s="58"/>
      <c r="I38" s="24">
        <v>77</v>
      </c>
      <c r="K38" s="20" t="s">
        <v>29</v>
      </c>
    </row>
    <row r="39" spans="3:11" ht="14.5" outlineLevel="1" x14ac:dyDescent="0.35">
      <c r="C39" s="58"/>
      <c r="D39" s="58"/>
      <c r="E39" s="58"/>
      <c r="F39" s="58"/>
      <c r="G39" s="58"/>
      <c r="K39" s="20"/>
    </row>
    <row r="40" spans="3:11" ht="14.5" outlineLevel="1" x14ac:dyDescent="0.35">
      <c r="C40" s="58" t="s">
        <v>30</v>
      </c>
      <c r="D40" s="58"/>
      <c r="E40" s="58"/>
      <c r="F40" s="58"/>
      <c r="G40" s="58"/>
      <c r="I40" s="25">
        <f>I38</f>
        <v>77</v>
      </c>
      <c r="K40" s="20" t="str">
        <f>C40</f>
        <v>Line Total</v>
      </c>
    </row>
    <row r="41" spans="3:11" ht="14.5" outlineLevel="1" x14ac:dyDescent="0.35">
      <c r="C41" s="58"/>
      <c r="D41" s="58"/>
      <c r="E41" s="58"/>
      <c r="F41" s="58"/>
      <c r="G41" s="58"/>
      <c r="K41" s="20"/>
    </row>
    <row r="42" spans="3:11" ht="14.5" outlineLevel="1" x14ac:dyDescent="0.35">
      <c r="C42" s="58" t="s">
        <v>31</v>
      </c>
      <c r="D42" s="58"/>
      <c r="E42" s="58"/>
      <c r="F42" s="58"/>
      <c r="G42" s="58"/>
      <c r="I42" s="26">
        <v>365</v>
      </c>
      <c r="K42" s="20" t="str">
        <f>C42</f>
        <v>Parameter</v>
      </c>
    </row>
    <row r="43" spans="3:11" ht="14.5" outlineLevel="1" x14ac:dyDescent="0.35">
      <c r="C43" s="58"/>
      <c r="D43" s="58"/>
      <c r="E43" s="58"/>
      <c r="F43" s="58"/>
      <c r="G43" s="58"/>
      <c r="K43" s="20"/>
    </row>
    <row r="44" spans="3:11" ht="14.5" outlineLevel="1" x14ac:dyDescent="0.35">
      <c r="C44" s="58" t="s">
        <v>32</v>
      </c>
      <c r="D44" s="58"/>
      <c r="E44" s="58"/>
      <c r="F44" s="58"/>
      <c r="G44" s="58"/>
      <c r="I44" s="27" t="s">
        <v>33</v>
      </c>
      <c r="K44" s="20" t="str">
        <f>C44</f>
        <v>Range Name Description</v>
      </c>
    </row>
    <row r="45" spans="3:11" ht="14.5" outlineLevel="1" x14ac:dyDescent="0.35">
      <c r="C45" s="58"/>
      <c r="D45" s="58"/>
      <c r="E45" s="58"/>
      <c r="F45" s="58"/>
      <c r="G45" s="58"/>
      <c r="K45" s="20"/>
    </row>
    <row r="46" spans="3:11" ht="14.5" outlineLevel="1" x14ac:dyDescent="0.35">
      <c r="C46" s="58" t="s">
        <v>34</v>
      </c>
      <c r="D46" s="58"/>
      <c r="E46" s="58"/>
      <c r="F46" s="58"/>
      <c r="G46" s="58"/>
      <c r="I46" s="28">
        <f>ROW(C46)</f>
        <v>46</v>
      </c>
      <c r="K46" s="20" t="s">
        <v>35</v>
      </c>
    </row>
    <row r="47" spans="3:11" ht="14.5" outlineLevel="1" x14ac:dyDescent="0.35">
      <c r="C47" s="58"/>
      <c r="D47" s="58"/>
      <c r="E47" s="58"/>
      <c r="F47" s="58"/>
      <c r="G47" s="58"/>
      <c r="K47" s="20"/>
    </row>
    <row r="48" spans="3:11" ht="14.5" outlineLevel="1" x14ac:dyDescent="0.35">
      <c r="C48" s="58" t="s">
        <v>36</v>
      </c>
      <c r="D48" s="58"/>
      <c r="E48" s="58"/>
      <c r="F48" s="58"/>
      <c r="G48" s="58"/>
      <c r="I48" s="29">
        <f>I40</f>
        <v>77</v>
      </c>
      <c r="K48" s="20" t="str">
        <f>C48</f>
        <v>Row Summary</v>
      </c>
    </row>
    <row r="49" spans="2:13" ht="14.5" outlineLevel="1" x14ac:dyDescent="0.35">
      <c r="C49" s="58"/>
      <c r="D49" s="58"/>
      <c r="E49" s="58"/>
      <c r="F49" s="58"/>
      <c r="G49" s="58"/>
      <c r="K49" s="20"/>
    </row>
    <row r="50" spans="2:13" ht="14.5" outlineLevel="1" x14ac:dyDescent="0.35">
      <c r="C50" s="58" t="s">
        <v>37</v>
      </c>
      <c r="D50" s="58"/>
      <c r="E50" s="58"/>
      <c r="F50" s="58"/>
      <c r="G50" s="58"/>
      <c r="I50" s="30" t="s">
        <v>38</v>
      </c>
      <c r="K50" s="20" t="str">
        <f>C50</f>
        <v>Units</v>
      </c>
    </row>
    <row r="51" spans="2:13" ht="14.5" outlineLevel="1" x14ac:dyDescent="0.35">
      <c r="C51" s="58"/>
      <c r="D51" s="58"/>
      <c r="E51" s="58"/>
      <c r="F51" s="58"/>
      <c r="G51" s="58"/>
      <c r="K51" s="20"/>
    </row>
    <row r="52" spans="2:13" ht="14.5" outlineLevel="1" x14ac:dyDescent="0.35">
      <c r="C52" s="58" t="s">
        <v>39</v>
      </c>
      <c r="D52" s="58"/>
      <c r="E52" s="58"/>
      <c r="F52" s="58"/>
      <c r="G52" s="58"/>
      <c r="I52" s="31"/>
      <c r="K52" s="20" t="str">
        <f>C52</f>
        <v>WIP</v>
      </c>
    </row>
    <row r="53" spans="2:13" ht="14.5" outlineLevel="1" x14ac:dyDescent="0.35">
      <c r="C53" s="58"/>
      <c r="D53" s="58"/>
      <c r="E53" s="58"/>
      <c r="F53" s="58"/>
      <c r="G53" s="58"/>
      <c r="K53" s="20"/>
    </row>
    <row r="54" spans="2:13" outlineLevel="1" x14ac:dyDescent="0.25">
      <c r="C54" s="58"/>
      <c r="D54" s="58"/>
      <c r="E54" s="58"/>
      <c r="F54" s="58"/>
      <c r="G54" s="58"/>
    </row>
    <row r="55" spans="2:13" ht="16" thickBot="1" x14ac:dyDescent="0.4">
      <c r="B55" s="39">
        <f>MAX($B$4:$B54)+1</f>
        <v>3</v>
      </c>
      <c r="C55" s="1" t="s">
        <v>40</v>
      </c>
      <c r="D55" s="1"/>
      <c r="E55" s="1"/>
      <c r="F55" s="1"/>
      <c r="G55" s="1"/>
      <c r="H55" s="1"/>
      <c r="I55" s="1"/>
      <c r="J55" s="1"/>
      <c r="K55" s="1"/>
      <c r="L55" s="1"/>
      <c r="M55" s="1"/>
    </row>
    <row r="56" spans="2:13" ht="12" outlineLevel="1" thickTop="1" x14ac:dyDescent="0.25"/>
    <row r="57" spans="2:13" outlineLevel="1" x14ac:dyDescent="0.25">
      <c r="C57" s="59" t="s">
        <v>10</v>
      </c>
      <c r="D57" s="59"/>
      <c r="E57" s="59"/>
      <c r="F57" s="59"/>
      <c r="G57" s="59"/>
      <c r="H57" s="12"/>
      <c r="I57" s="12" t="s">
        <v>11</v>
      </c>
      <c r="J57" s="12"/>
      <c r="K57" s="12" t="s">
        <v>12</v>
      </c>
    </row>
    <row r="58" spans="2:13" outlineLevel="1" x14ac:dyDescent="0.25"/>
    <row r="59" spans="2:13" ht="14.5" outlineLevel="1" x14ac:dyDescent="0.35">
      <c r="C59" s="58" t="s">
        <v>41</v>
      </c>
      <c r="D59" s="58"/>
      <c r="E59" s="58"/>
      <c r="F59" s="58"/>
      <c r="G59" s="58"/>
      <c r="I59" s="40">
        <v>123456.789</v>
      </c>
      <c r="K59" s="20" t="str">
        <f t="shared" ref="K59:K65" si="0">C59</f>
        <v>Comma</v>
      </c>
    </row>
    <row r="60" spans="2:13" ht="14.5" outlineLevel="1" x14ac:dyDescent="0.35">
      <c r="C60" s="58"/>
      <c r="D60" s="58"/>
      <c r="E60" s="58"/>
      <c r="F60" s="58"/>
      <c r="G60" s="58"/>
      <c r="K60" s="20"/>
    </row>
    <row r="61" spans="2:13" ht="14.5" outlineLevel="1" x14ac:dyDescent="0.35">
      <c r="C61" s="58" t="s">
        <v>42</v>
      </c>
      <c r="D61" s="58"/>
      <c r="E61" s="58"/>
      <c r="F61" s="58"/>
      <c r="G61" s="58"/>
      <c r="I61" s="32">
        <v>-123456.789</v>
      </c>
      <c r="K61" s="20" t="str">
        <f t="shared" si="0"/>
        <v>Comma [0]</v>
      </c>
    </row>
    <row r="62" spans="2:13" ht="14.5" outlineLevel="1" x14ac:dyDescent="0.35">
      <c r="C62" s="58"/>
      <c r="D62" s="58"/>
      <c r="E62" s="58"/>
      <c r="F62" s="58"/>
      <c r="G62" s="58"/>
      <c r="K62" s="20"/>
    </row>
    <row r="63" spans="2:13" ht="14.5" outlineLevel="1" x14ac:dyDescent="0.35">
      <c r="C63" s="58" t="s">
        <v>43</v>
      </c>
      <c r="D63" s="58"/>
      <c r="E63" s="58"/>
      <c r="F63" s="58"/>
      <c r="G63" s="58"/>
      <c r="I63" s="41">
        <v>123456.789</v>
      </c>
      <c r="K63" s="20" t="str">
        <f t="shared" si="0"/>
        <v>Currency</v>
      </c>
    </row>
    <row r="64" spans="2:13" ht="14.5" outlineLevel="1" x14ac:dyDescent="0.35">
      <c r="C64" s="58"/>
      <c r="D64" s="58"/>
      <c r="E64" s="58"/>
      <c r="F64" s="58"/>
      <c r="G64" s="58"/>
      <c r="K64" s="20"/>
    </row>
    <row r="65" spans="3:11" ht="14.5" outlineLevel="1" x14ac:dyDescent="0.35">
      <c r="C65" s="58" t="s">
        <v>44</v>
      </c>
      <c r="D65" s="58"/>
      <c r="E65" s="58"/>
      <c r="F65" s="58"/>
      <c r="G65" s="58"/>
      <c r="I65" s="42">
        <v>123456.789</v>
      </c>
      <c r="K65" s="20" t="str">
        <f t="shared" si="0"/>
        <v>Currency [0]</v>
      </c>
    </row>
    <row r="66" spans="3:11" ht="14.5" outlineLevel="1" x14ac:dyDescent="0.35">
      <c r="C66" s="58"/>
      <c r="D66" s="58"/>
      <c r="E66" s="58"/>
      <c r="F66" s="58"/>
      <c r="G66" s="58"/>
      <c r="K66" s="20"/>
    </row>
    <row r="67" spans="3:11" ht="14.5" outlineLevel="1" x14ac:dyDescent="0.35">
      <c r="C67" s="58" t="s">
        <v>45</v>
      </c>
      <c r="D67" s="58"/>
      <c r="E67" s="58"/>
      <c r="F67" s="58"/>
      <c r="G67" s="58"/>
      <c r="I67" s="43">
        <f ca="1">TODAY()</f>
        <v>45432</v>
      </c>
      <c r="K67" s="20" t="str">
        <f>C67</f>
        <v>Date</v>
      </c>
    </row>
    <row r="68" spans="3:11" ht="14.5" outlineLevel="1" x14ac:dyDescent="0.35">
      <c r="C68" s="58"/>
      <c r="D68" s="58"/>
      <c r="E68" s="58"/>
      <c r="F68" s="58"/>
      <c r="G68" s="58"/>
      <c r="K68" s="20"/>
    </row>
    <row r="69" spans="3:11" ht="14.5" outlineLevel="1" x14ac:dyDescent="0.35">
      <c r="C69" s="58" t="s">
        <v>46</v>
      </c>
      <c r="D69" s="58"/>
      <c r="E69" s="58"/>
      <c r="F69" s="58"/>
      <c r="G69" s="58"/>
      <c r="I69" s="44">
        <f ca="1">TODAY()</f>
        <v>45432</v>
      </c>
      <c r="K69" s="20" t="str">
        <f>C69</f>
        <v>Date Heading</v>
      </c>
    </row>
    <row r="70" spans="3:11" ht="14.5" outlineLevel="1" x14ac:dyDescent="0.35">
      <c r="C70" s="58"/>
      <c r="D70" s="58"/>
      <c r="E70" s="58"/>
      <c r="F70" s="58"/>
      <c r="G70" s="58"/>
      <c r="K70" s="20"/>
    </row>
    <row r="71" spans="3:11" ht="14.5" outlineLevel="1" x14ac:dyDescent="0.35">
      <c r="C71" s="58" t="s">
        <v>47</v>
      </c>
      <c r="D71" s="58"/>
      <c r="E71" s="58"/>
      <c r="F71" s="58"/>
      <c r="G71" s="58"/>
      <c r="I71" s="33">
        <v>-123456.789</v>
      </c>
      <c r="K71" s="20" t="str">
        <f>C71</f>
        <v>Numbers 0</v>
      </c>
    </row>
    <row r="72" spans="3:11" ht="14.5" outlineLevel="1" x14ac:dyDescent="0.35">
      <c r="C72" s="58"/>
      <c r="D72" s="58"/>
      <c r="E72" s="58"/>
      <c r="F72" s="58"/>
      <c r="G72" s="58"/>
      <c r="K72" s="20"/>
    </row>
    <row r="73" spans="3:11" ht="14.5" outlineLevel="1" x14ac:dyDescent="0.35">
      <c r="C73" s="58" t="s">
        <v>48</v>
      </c>
      <c r="D73" s="58"/>
      <c r="E73" s="58"/>
      <c r="F73" s="58"/>
      <c r="G73" s="58"/>
      <c r="I73" s="34">
        <v>0.5</v>
      </c>
      <c r="K73" s="20" t="str">
        <f>C73</f>
        <v>Percent</v>
      </c>
    </row>
    <row r="74" spans="3:11" outlineLevel="1" x14ac:dyDescent="0.25">
      <c r="C74" s="58"/>
      <c r="D74" s="58"/>
      <c r="E74" s="58"/>
      <c r="F74" s="58"/>
      <c r="G74" s="58"/>
    </row>
    <row r="75" spans="3:11" outlineLevel="1" x14ac:dyDescent="0.25">
      <c r="C75" s="58"/>
      <c r="D75" s="58"/>
      <c r="E75" s="58"/>
      <c r="F75" s="58"/>
      <c r="G75" s="58"/>
    </row>
    <row r="76" spans="3:11" x14ac:dyDescent="0.25">
      <c r="C76" s="58"/>
      <c r="D76" s="58"/>
      <c r="E76" s="58"/>
      <c r="F76" s="58"/>
      <c r="G76" s="58"/>
    </row>
    <row r="77" spans="3:11" x14ac:dyDescent="0.25">
      <c r="C77" s="58"/>
      <c r="D77" s="58"/>
      <c r="E77" s="58"/>
      <c r="F77" s="58"/>
      <c r="G77" s="58"/>
    </row>
    <row r="78" spans="3:11" x14ac:dyDescent="0.25">
      <c r="C78" s="58"/>
      <c r="D78" s="58"/>
      <c r="E78" s="58"/>
      <c r="F78" s="58"/>
      <c r="G78" s="58"/>
    </row>
    <row r="79" spans="3:11" x14ac:dyDescent="0.25">
      <c r="C79" s="58"/>
      <c r="D79" s="58"/>
      <c r="E79" s="58"/>
      <c r="F79" s="58"/>
      <c r="G79" s="58"/>
    </row>
    <row r="80" spans="3:11" x14ac:dyDescent="0.25">
      <c r="C80" s="58"/>
      <c r="D80" s="58"/>
      <c r="E80" s="58"/>
      <c r="F80" s="58"/>
      <c r="G80" s="58"/>
    </row>
  </sheetData>
  <mergeCells count="66">
    <mergeCell ref="C80:G80"/>
    <mergeCell ref="C74:G74"/>
    <mergeCell ref="C75:G75"/>
    <mergeCell ref="C76:G76"/>
    <mergeCell ref="C77:G77"/>
    <mergeCell ref="C78:G78"/>
    <mergeCell ref="C79:G79"/>
    <mergeCell ref="C73:G73"/>
    <mergeCell ref="C62:G62"/>
    <mergeCell ref="C63:G63"/>
    <mergeCell ref="C64:G64"/>
    <mergeCell ref="C65:G65"/>
    <mergeCell ref="C66:G66"/>
    <mergeCell ref="C67:G67"/>
    <mergeCell ref="C68:G68"/>
    <mergeCell ref="C69:G69"/>
    <mergeCell ref="C70:G70"/>
    <mergeCell ref="C71:G71"/>
    <mergeCell ref="C72:G72"/>
    <mergeCell ref="C61:G61"/>
    <mergeCell ref="C47:G47"/>
    <mergeCell ref="C48:G48"/>
    <mergeCell ref="C49:G49"/>
    <mergeCell ref="C50:G50"/>
    <mergeCell ref="C51:G51"/>
    <mergeCell ref="C52:G52"/>
    <mergeCell ref="C53:G53"/>
    <mergeCell ref="C54:G54"/>
    <mergeCell ref="C57:G57"/>
    <mergeCell ref="C59:G59"/>
    <mergeCell ref="C60:G60"/>
    <mergeCell ref="C46:G46"/>
    <mergeCell ref="C35:G35"/>
    <mergeCell ref="C36:G36"/>
    <mergeCell ref="C37:G37"/>
    <mergeCell ref="C38:G38"/>
    <mergeCell ref="C39:G39"/>
    <mergeCell ref="C40:G40"/>
    <mergeCell ref="C41:G41"/>
    <mergeCell ref="C42:G42"/>
    <mergeCell ref="C43:G43"/>
    <mergeCell ref="C44:G44"/>
    <mergeCell ref="C45:G45"/>
    <mergeCell ref="C34:G34"/>
    <mergeCell ref="C17:G17"/>
    <mergeCell ref="C18:G18"/>
    <mergeCell ref="C19:G19"/>
    <mergeCell ref="C24:G24"/>
    <mergeCell ref="C25:G25"/>
    <mergeCell ref="C26:G26"/>
    <mergeCell ref="C27:G27"/>
    <mergeCell ref="C28:G28"/>
    <mergeCell ref="C29:G29"/>
    <mergeCell ref="C30:G30"/>
    <mergeCell ref="C31:G31"/>
    <mergeCell ref="C16:G16"/>
    <mergeCell ref="A3:E3"/>
    <mergeCell ref="C7:G7"/>
    <mergeCell ref="C8:G8"/>
    <mergeCell ref="C9:G9"/>
    <mergeCell ref="C10:G10"/>
    <mergeCell ref="C11:G11"/>
    <mergeCell ref="C12:G12"/>
    <mergeCell ref="C13:G13"/>
    <mergeCell ref="C14:G14"/>
    <mergeCell ref="C15:G15"/>
  </mergeCells>
  <hyperlinks>
    <hyperlink ref="A3:E3" location="HL_Navigator" tooltip="Go to Navigator (Table of Contents)" display="Navigator" xr:uid="{00000000-0004-0000-0200-000000000000}"/>
    <hyperlink ref="A3" location="HL_Navigator" display="Navigator"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outlinePr summaryBelow="0"/>
  </sheetPr>
  <dimension ref="A1:S32"/>
  <sheetViews>
    <sheetView showGridLines="0" zoomScaleNormal="100" workbookViewId="0">
      <pane ySplit="3" topLeftCell="A4" activePane="bottomLeft" state="frozen"/>
      <selection pane="bottomLeft"/>
    </sheetView>
  </sheetViews>
  <sheetFormatPr defaultColWidth="0" defaultRowHeight="11.5" outlineLevelRow="1" x14ac:dyDescent="0.25"/>
  <cols>
    <col min="1" max="5" width="3.69921875" customWidth="1"/>
    <col min="6" max="6" width="16.296875" customWidth="1"/>
    <col min="7" max="7" width="14.3984375" customWidth="1"/>
    <col min="8" max="8" width="3" customWidth="1"/>
    <col min="9" max="18" width="9.09765625" customWidth="1"/>
    <col min="19" max="19" width="1.69921875" customWidth="1"/>
    <col min="20" max="16384" width="9.09765625" hidden="1"/>
  </cols>
  <sheetData>
    <row r="1" spans="1:18" ht="20" x14ac:dyDescent="0.4">
      <c r="A1" s="37" t="str">
        <f ca="1">IF(ISERROR(RIGHT(CELL("filename",A1),LEN(CELL("filename",A1))-FIND("]",CELL("filename",A1)))),
"",
RIGHT(CELL("filename",A1),LEN(CELL("filename",A1))-FIND("]",CELL("filename",A1))))</f>
        <v>Model Parameters</v>
      </c>
      <c r="J1" s="57"/>
      <c r="K1" s="57"/>
    </row>
    <row r="2" spans="1:18" ht="17.5" x14ac:dyDescent="0.35">
      <c r="A2" s="38" t="str">
        <f ca="1">Model_Name</f>
        <v>SP Excel and Pictures.xlsx</v>
      </c>
    </row>
    <row r="3" spans="1:18" x14ac:dyDescent="0.25">
      <c r="A3" s="57" t="s">
        <v>0</v>
      </c>
      <c r="B3" s="57"/>
      <c r="C3" s="57"/>
      <c r="D3" s="57"/>
      <c r="E3" s="57"/>
    </row>
    <row r="5" spans="1:18" ht="16" thickBot="1" x14ac:dyDescent="0.4">
      <c r="B5" s="39">
        <f>MAX($B$4:$B4)+1</f>
        <v>1</v>
      </c>
      <c r="C5" s="1" t="s">
        <v>49</v>
      </c>
      <c r="D5" s="1"/>
      <c r="E5" s="1"/>
      <c r="F5" s="1"/>
      <c r="G5" s="1"/>
      <c r="H5" s="1"/>
      <c r="I5" s="1"/>
      <c r="J5" s="1"/>
      <c r="K5" s="1"/>
      <c r="L5" s="1"/>
      <c r="M5" s="1"/>
      <c r="N5" s="1"/>
      <c r="O5" s="1"/>
      <c r="P5" s="1"/>
      <c r="Q5" s="1"/>
      <c r="R5" s="1"/>
    </row>
    <row r="6" spans="1:18" ht="12" outlineLevel="1" thickTop="1" x14ac:dyDescent="0.25"/>
    <row r="7" spans="1:18" ht="16.5" outlineLevel="1" x14ac:dyDescent="0.35">
      <c r="C7" s="2" t="s">
        <v>50</v>
      </c>
    </row>
    <row r="8" spans="1:18" ht="16.5" outlineLevel="1" x14ac:dyDescent="0.35">
      <c r="C8" s="2"/>
    </row>
    <row r="9" spans="1:18" ht="16.5" outlineLevel="1" x14ac:dyDescent="0.35">
      <c r="C9" s="2"/>
      <c r="E9" s="3" t="s">
        <v>49</v>
      </c>
    </row>
    <row r="10" spans="1:18" outlineLevel="1" x14ac:dyDescent="0.25">
      <c r="E10" t="s">
        <v>14</v>
      </c>
      <c r="G10" s="60" t="str">
        <f ca="1">IF(ISERROR(OR(FIND("[",CELL("filename",A1)),FIND("]",CELL("filename",A1)))),"",MID(CELL("filename",A1),FIND("[",CELL("filename",A1))+1,FIND("]",CELL("filename",A1))-FIND("[",CELL("filename",A1))-1))</f>
        <v>SP Excel and Pictures.xlsx</v>
      </c>
      <c r="H10" s="60"/>
      <c r="I10" s="60"/>
      <c r="J10" s="60"/>
      <c r="K10" s="60"/>
      <c r="L10" s="60"/>
      <c r="M10" s="60"/>
      <c r="N10" s="60"/>
    </row>
    <row r="11" spans="1:18" outlineLevel="1" x14ac:dyDescent="0.25">
      <c r="E11" t="s">
        <v>51</v>
      </c>
      <c r="G11" s="61" t="s">
        <v>52</v>
      </c>
      <c r="H11" s="61"/>
      <c r="I11" s="61"/>
      <c r="J11" s="61"/>
      <c r="K11" s="61"/>
      <c r="L11" s="61"/>
      <c r="M11" s="61"/>
      <c r="N11" s="61"/>
    </row>
    <row r="12" spans="1:18" outlineLevel="1" x14ac:dyDescent="0.25"/>
    <row r="13" spans="1:18" outlineLevel="1" x14ac:dyDescent="0.25"/>
    <row r="14" spans="1:18" ht="16" thickBot="1" x14ac:dyDescent="0.4">
      <c r="B14" s="39">
        <f>MAX($B$4:$B13)+1</f>
        <v>2</v>
      </c>
      <c r="C14" s="1" t="s">
        <v>53</v>
      </c>
      <c r="D14" s="1"/>
      <c r="E14" s="1"/>
      <c r="F14" s="1"/>
      <c r="G14" s="1"/>
      <c r="H14" s="1"/>
      <c r="I14" s="1"/>
      <c r="J14" s="1"/>
      <c r="K14" s="1"/>
      <c r="L14" s="1"/>
      <c r="M14" s="1"/>
      <c r="N14" s="1"/>
      <c r="O14" s="1"/>
      <c r="P14" s="1"/>
      <c r="Q14" s="1"/>
      <c r="R14" s="1"/>
    </row>
    <row r="15" spans="1:18" ht="12" outlineLevel="1" thickTop="1" x14ac:dyDescent="0.25"/>
    <row r="16" spans="1:18" ht="16.5" outlineLevel="1" x14ac:dyDescent="0.35">
      <c r="C16" s="2" t="s">
        <v>54</v>
      </c>
    </row>
    <row r="17" spans="5:7" outlineLevel="1" x14ac:dyDescent="0.25"/>
    <row r="18" spans="5:7" outlineLevel="1" x14ac:dyDescent="0.25">
      <c r="E18" t="s">
        <v>55</v>
      </c>
      <c r="G18" s="4">
        <v>365</v>
      </c>
    </row>
    <row r="19" spans="5:7" outlineLevel="1" x14ac:dyDescent="0.25">
      <c r="E19" t="s">
        <v>56</v>
      </c>
      <c r="G19" s="4">
        <v>1</v>
      </c>
    </row>
    <row r="20" spans="5:7" outlineLevel="1" x14ac:dyDescent="0.25">
      <c r="E20" t="s">
        <v>57</v>
      </c>
      <c r="G20" s="4">
        <v>3</v>
      </c>
    </row>
    <row r="21" spans="5:7" outlineLevel="1" x14ac:dyDescent="0.25">
      <c r="E21" t="s">
        <v>58</v>
      </c>
      <c r="G21" s="4">
        <v>6</v>
      </c>
    </row>
    <row r="22" spans="5:7" outlineLevel="1" x14ac:dyDescent="0.25">
      <c r="E22" t="s">
        <v>59</v>
      </c>
      <c r="G22" s="4">
        <v>12</v>
      </c>
    </row>
    <row r="23" spans="5:7" outlineLevel="1" x14ac:dyDescent="0.25">
      <c r="E23" t="s">
        <v>60</v>
      </c>
      <c r="G23" s="4">
        <v>4</v>
      </c>
    </row>
    <row r="24" spans="5:7" outlineLevel="1" x14ac:dyDescent="0.25"/>
    <row r="25" spans="5:7" outlineLevel="1" x14ac:dyDescent="0.25">
      <c r="E25" t="s">
        <v>61</v>
      </c>
      <c r="G25" s="4">
        <v>5</v>
      </c>
    </row>
    <row r="26" spans="5:7" outlineLevel="1" x14ac:dyDescent="0.25"/>
    <row r="27" spans="5:7" outlineLevel="1" x14ac:dyDescent="0.25">
      <c r="E27" t="s">
        <v>62</v>
      </c>
      <c r="G27" s="5">
        <v>9.9999999999999997E+98</v>
      </c>
    </row>
    <row r="28" spans="5:7" outlineLevel="1" x14ac:dyDescent="0.25">
      <c r="E28" t="s">
        <v>63</v>
      </c>
      <c r="G28" s="5">
        <v>1E-8</v>
      </c>
    </row>
    <row r="29" spans="5:7" outlineLevel="1" x14ac:dyDescent="0.25"/>
    <row r="30" spans="5:7" outlineLevel="1" x14ac:dyDescent="0.25">
      <c r="E30" t="s">
        <v>64</v>
      </c>
      <c r="G30" s="4">
        <v>1000</v>
      </c>
    </row>
    <row r="31" spans="5:7" outlineLevel="1" x14ac:dyDescent="0.25"/>
    <row r="32" spans="5:7" outlineLevel="1" x14ac:dyDescent="0.25"/>
  </sheetData>
  <sheetProtection formatColumns="0" formatRows="0"/>
  <mergeCells count="4">
    <mergeCell ref="J1:K1"/>
    <mergeCell ref="A3:E3"/>
    <mergeCell ref="G10:N10"/>
    <mergeCell ref="G11:N11"/>
  </mergeCells>
  <hyperlinks>
    <hyperlink ref="A3:E3" location="HL_Navigator" tooltip="Go to Navigator (Table of Contents)" display="Navigator" xr:uid="{00000000-0004-0000-0300-000000000000}"/>
    <hyperlink ref="A3" location="HL_Navigator" display="Navigator" xr:uid="{00000000-0004-0000-0300-000001000000}"/>
  </hyperlinks>
  <pageMargins left="0.70866141732283472" right="0.70866141732283472" top="0.74803149606299213" bottom="0.74803149606299213" header="0.31496062992125984" footer="0.31496062992125984"/>
  <pageSetup paperSize="8"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2F3A-5536-4AAA-98AE-624075F1EBF2}">
  <sheetPr codeName="Sheet7"/>
  <dimension ref="A1:Q67"/>
  <sheetViews>
    <sheetView showGridLines="0" zoomScaleNormal="100" workbookViewId="0">
      <pane ySplit="3" topLeftCell="A164" activePane="bottomLeft" state="frozen"/>
      <selection pane="bottomLeft"/>
    </sheetView>
  </sheetViews>
  <sheetFormatPr defaultColWidth="0" defaultRowHeight="11.5" x14ac:dyDescent="0.25"/>
  <cols>
    <col min="1" max="4" width="3.69921875" customWidth="1"/>
    <col min="5" max="5" width="8.8984375" bestFit="1" customWidth="1"/>
    <col min="6" max="8" width="16" customWidth="1"/>
    <col min="9" max="10" width="16" bestFit="1" customWidth="1"/>
    <col min="11" max="11" width="14" bestFit="1" customWidth="1"/>
    <col min="12" max="12" width="6" bestFit="1" customWidth="1"/>
    <col min="13" max="13" width="11" bestFit="1" customWidth="1"/>
    <col min="14" max="14" width="6" bestFit="1" customWidth="1"/>
    <col min="15" max="16" width="9.09765625" customWidth="1"/>
    <col min="17" max="17" width="1.69921875" customWidth="1"/>
    <col min="18" max="16384" width="9.09765625" hidden="1"/>
  </cols>
  <sheetData>
    <row r="1" spans="1:16" ht="20" x14ac:dyDescent="0.4">
      <c r="A1" s="37" t="str">
        <f ca="1">IF(ISERROR(RIGHT(CELL("filename",A1),LEN(CELL("filename",A1))-FIND("]",CELL("filename",A1)))),
"",
RIGHT(CELL("filename",A1),LEN(CELL("filename",A1))-FIND("]",CELL("filename",A1))))</f>
        <v>Get Data from Picture</v>
      </c>
    </row>
    <row r="2" spans="1:16" ht="17.5" x14ac:dyDescent="0.35">
      <c r="A2" s="38" t="str">
        <f ca="1">Model_Name</f>
        <v>SP Excel and Pictures.xlsx</v>
      </c>
    </row>
    <row r="3" spans="1:16" x14ac:dyDescent="0.25">
      <c r="A3" s="57" t="s">
        <v>0</v>
      </c>
      <c r="B3" s="57"/>
      <c r="C3" s="57"/>
      <c r="D3" s="57"/>
      <c r="E3" s="57"/>
    </row>
    <row r="5" spans="1:16" ht="16" thickBot="1" x14ac:dyDescent="0.4">
      <c r="B5" s="39">
        <f>MAX($B$4:$B4)+1</f>
        <v>1</v>
      </c>
      <c r="C5" s="1" t="s">
        <v>114</v>
      </c>
      <c r="D5" s="1"/>
      <c r="E5" s="1"/>
      <c r="F5" s="1"/>
      <c r="G5" s="1"/>
      <c r="H5" s="1"/>
      <c r="I5" s="1"/>
      <c r="J5" s="1"/>
      <c r="K5" s="1"/>
      <c r="L5" s="1"/>
      <c r="M5" s="1"/>
      <c r="N5" s="1"/>
      <c r="O5" s="1"/>
      <c r="P5" s="1"/>
    </row>
    <row r="6" spans="1:16" ht="12" thickTop="1" x14ac:dyDescent="0.25"/>
    <row r="7" spans="1:16" ht="16.5" x14ac:dyDescent="0.35">
      <c r="C7" s="2" t="s">
        <v>65</v>
      </c>
    </row>
    <row r="9" spans="1:16" x14ac:dyDescent="0.25">
      <c r="E9" t="s">
        <v>45</v>
      </c>
      <c r="F9" t="s">
        <v>68</v>
      </c>
      <c r="G9" t="s">
        <v>69</v>
      </c>
      <c r="H9" t="s">
        <v>70</v>
      </c>
      <c r="I9" t="s">
        <v>71</v>
      </c>
      <c r="J9" t="s">
        <v>72</v>
      </c>
      <c r="K9" t="s">
        <v>73</v>
      </c>
      <c r="M9" t="s">
        <v>74</v>
      </c>
    </row>
    <row r="10" spans="1:16" x14ac:dyDescent="0.25">
      <c r="E10" s="46">
        <v>43573</v>
      </c>
      <c r="F10" t="s">
        <v>75</v>
      </c>
      <c r="G10" t="s">
        <v>76</v>
      </c>
      <c r="H10">
        <v>4</v>
      </c>
      <c r="I10" t="s">
        <v>77</v>
      </c>
      <c r="J10" t="s">
        <v>109</v>
      </c>
      <c r="K10" t="s">
        <v>78</v>
      </c>
      <c r="L10" t="s">
        <v>79</v>
      </c>
      <c r="M10" t="s">
        <v>78</v>
      </c>
      <c r="N10">
        <v>22.08</v>
      </c>
    </row>
    <row r="11" spans="1:16" x14ac:dyDescent="0.25">
      <c r="E11" s="46">
        <v>43468</v>
      </c>
      <c r="F11" t="s">
        <v>75</v>
      </c>
      <c r="G11" t="s">
        <v>80</v>
      </c>
      <c r="I11" t="s">
        <v>81</v>
      </c>
      <c r="J11" t="s">
        <v>82</v>
      </c>
      <c r="K11" t="s">
        <v>83</v>
      </c>
      <c r="L11">
        <v>45.54</v>
      </c>
      <c r="M11" t="s">
        <v>78</v>
      </c>
      <c r="N11">
        <v>18.61</v>
      </c>
    </row>
    <row r="12" spans="1:16" x14ac:dyDescent="0.25">
      <c r="E12" s="46">
        <v>43544</v>
      </c>
      <c r="F12" t="s">
        <v>84</v>
      </c>
      <c r="G12" t="s">
        <v>80</v>
      </c>
      <c r="I12" t="s">
        <v>81</v>
      </c>
      <c r="J12" t="s">
        <v>85</v>
      </c>
      <c r="K12" t="s">
        <v>78</v>
      </c>
      <c r="L12">
        <v>10.61</v>
      </c>
      <c r="M12" t="s">
        <v>78</v>
      </c>
      <c r="N12">
        <v>10.61</v>
      </c>
    </row>
    <row r="13" spans="1:16" x14ac:dyDescent="0.25">
      <c r="E13" s="46">
        <v>43640</v>
      </c>
      <c r="F13" t="s">
        <v>75</v>
      </c>
      <c r="G13" t="s">
        <v>86</v>
      </c>
      <c r="H13">
        <v>4</v>
      </c>
      <c r="I13" t="s">
        <v>87</v>
      </c>
      <c r="J13" t="s">
        <v>110</v>
      </c>
      <c r="K13" t="s">
        <v>78</v>
      </c>
      <c r="L13">
        <v>26.61</v>
      </c>
      <c r="M13" t="s">
        <v>78</v>
      </c>
      <c r="N13">
        <v>11.24</v>
      </c>
    </row>
    <row r="14" spans="1:16" x14ac:dyDescent="0.25">
      <c r="E14" s="46">
        <v>43533</v>
      </c>
      <c r="F14" t="s">
        <v>84</v>
      </c>
      <c r="G14" t="s">
        <v>76</v>
      </c>
      <c r="H14">
        <v>4</v>
      </c>
      <c r="I14" t="s">
        <v>87</v>
      </c>
      <c r="J14" t="s">
        <v>88</v>
      </c>
      <c r="K14" t="s">
        <v>78</v>
      </c>
      <c r="L14">
        <v>35.840000000000003</v>
      </c>
      <c r="M14" t="s">
        <v>78</v>
      </c>
      <c r="N14">
        <v>21.07</v>
      </c>
    </row>
    <row r="15" spans="1:16" x14ac:dyDescent="0.25">
      <c r="E15" s="46">
        <v>43537</v>
      </c>
      <c r="F15" t="s">
        <v>84</v>
      </c>
      <c r="G15" t="s">
        <v>76</v>
      </c>
      <c r="H15">
        <v>4</v>
      </c>
      <c r="I15" t="s">
        <v>87</v>
      </c>
      <c r="J15" t="s">
        <v>89</v>
      </c>
      <c r="K15" t="s">
        <v>78</v>
      </c>
      <c r="L15">
        <v>16.66</v>
      </c>
      <c r="M15" t="s">
        <v>78</v>
      </c>
      <c r="N15">
        <v>16.66</v>
      </c>
    </row>
    <row r="16" spans="1:16" x14ac:dyDescent="0.25">
      <c r="E16" s="46">
        <v>43569</v>
      </c>
      <c r="F16" t="s">
        <v>90</v>
      </c>
      <c r="G16" t="s">
        <v>76</v>
      </c>
      <c r="H16">
        <v>4</v>
      </c>
      <c r="I16" t="s">
        <v>87</v>
      </c>
      <c r="J16" t="s">
        <v>88</v>
      </c>
      <c r="K16" t="s">
        <v>91</v>
      </c>
      <c r="L16">
        <v>22.41</v>
      </c>
      <c r="M16" t="s">
        <v>78</v>
      </c>
      <c r="N16">
        <v>22.41</v>
      </c>
    </row>
    <row r="17" spans="5:14" x14ac:dyDescent="0.25">
      <c r="E17" s="46">
        <v>43643</v>
      </c>
      <c r="F17" t="s">
        <v>84</v>
      </c>
      <c r="G17" t="s">
        <v>80</v>
      </c>
      <c r="I17" t="s">
        <v>92</v>
      </c>
      <c r="J17" t="s">
        <v>93</v>
      </c>
      <c r="L17">
        <v>46.46</v>
      </c>
      <c r="M17" t="s">
        <v>78</v>
      </c>
      <c r="N17">
        <v>20.239999999999998</v>
      </c>
    </row>
    <row r="18" spans="5:14" x14ac:dyDescent="0.25">
      <c r="E18" s="46">
        <v>43537</v>
      </c>
      <c r="F18" t="s">
        <v>84</v>
      </c>
      <c r="G18" t="s">
        <v>86</v>
      </c>
      <c r="H18">
        <v>4</v>
      </c>
      <c r="I18" t="s">
        <v>81</v>
      </c>
      <c r="J18" t="s">
        <v>94</v>
      </c>
      <c r="K18" t="s">
        <v>78</v>
      </c>
      <c r="L18">
        <v>13.55</v>
      </c>
      <c r="M18" t="s">
        <v>78</v>
      </c>
      <c r="N18">
        <v>13.55</v>
      </c>
    </row>
    <row r="19" spans="5:14" x14ac:dyDescent="0.25">
      <c r="E19" s="46">
        <v>43485</v>
      </c>
      <c r="F19" t="s">
        <v>75</v>
      </c>
      <c r="G19" t="s">
        <v>95</v>
      </c>
      <c r="H19">
        <v>3</v>
      </c>
      <c r="I19" t="s">
        <v>81</v>
      </c>
      <c r="J19" t="s">
        <v>96</v>
      </c>
      <c r="K19" t="s">
        <v>83</v>
      </c>
      <c r="L19">
        <v>33.19</v>
      </c>
      <c r="M19" t="s">
        <v>78</v>
      </c>
      <c r="N19">
        <v>24.43</v>
      </c>
    </row>
    <row r="20" spans="5:14" x14ac:dyDescent="0.25">
      <c r="E20" s="46">
        <v>43522</v>
      </c>
      <c r="F20" t="s">
        <v>90</v>
      </c>
      <c r="G20" t="s">
        <v>95</v>
      </c>
      <c r="H20">
        <v>3</v>
      </c>
      <c r="I20" t="s">
        <v>77</v>
      </c>
      <c r="J20" t="s">
        <v>97</v>
      </c>
      <c r="K20" t="s">
        <v>78</v>
      </c>
      <c r="L20">
        <v>23.59</v>
      </c>
      <c r="M20" t="s">
        <v>78</v>
      </c>
      <c r="N20">
        <v>18.16</v>
      </c>
    </row>
    <row r="21" spans="5:14" x14ac:dyDescent="0.25">
      <c r="E21" s="46">
        <v>43561</v>
      </c>
      <c r="F21" t="s">
        <v>84</v>
      </c>
      <c r="G21" t="s">
        <v>76</v>
      </c>
      <c r="H21">
        <v>4</v>
      </c>
      <c r="I21" t="s">
        <v>87</v>
      </c>
      <c r="J21" t="s">
        <v>111</v>
      </c>
      <c r="K21" t="s">
        <v>78</v>
      </c>
      <c r="L21">
        <v>46.71</v>
      </c>
      <c r="M21" t="s">
        <v>78</v>
      </c>
      <c r="N21">
        <v>46.71</v>
      </c>
    </row>
    <row r="22" spans="5:14" x14ac:dyDescent="0.25">
      <c r="E22" s="46">
        <v>43589</v>
      </c>
      <c r="F22" t="s">
        <v>98</v>
      </c>
      <c r="G22" t="s">
        <v>95</v>
      </c>
      <c r="H22">
        <v>3</v>
      </c>
      <c r="I22" t="s">
        <v>92</v>
      </c>
      <c r="J22" t="s">
        <v>99</v>
      </c>
      <c r="K22" t="s">
        <v>78</v>
      </c>
      <c r="L22">
        <v>22.5</v>
      </c>
      <c r="M22" t="s">
        <v>78</v>
      </c>
      <c r="N22">
        <v>16.73</v>
      </c>
    </row>
    <row r="23" spans="5:14" x14ac:dyDescent="0.25">
      <c r="E23" s="46">
        <v>43640</v>
      </c>
      <c r="F23" t="s">
        <v>98</v>
      </c>
      <c r="G23" t="s">
        <v>95</v>
      </c>
      <c r="H23">
        <v>3</v>
      </c>
      <c r="I23" t="s">
        <v>81</v>
      </c>
      <c r="J23" t="s">
        <v>100</v>
      </c>
      <c r="K23" t="s">
        <v>78</v>
      </c>
      <c r="L23">
        <v>26.64</v>
      </c>
      <c r="M23" t="s">
        <v>78</v>
      </c>
      <c r="N23">
        <v>26.64</v>
      </c>
    </row>
    <row r="24" spans="5:14" x14ac:dyDescent="0.25">
      <c r="E24" s="46">
        <v>43575</v>
      </c>
      <c r="F24" t="s">
        <v>75</v>
      </c>
      <c r="G24" t="s">
        <v>76</v>
      </c>
      <c r="H24">
        <v>4</v>
      </c>
      <c r="I24" t="s">
        <v>87</v>
      </c>
      <c r="J24" t="s">
        <v>89</v>
      </c>
      <c r="K24" t="s">
        <v>91</v>
      </c>
      <c r="L24">
        <v>18.96</v>
      </c>
      <c r="M24" t="s">
        <v>78</v>
      </c>
      <c r="N24">
        <v>18.96</v>
      </c>
    </row>
    <row r="25" spans="5:14" x14ac:dyDescent="0.25">
      <c r="E25" s="46">
        <v>43646</v>
      </c>
      <c r="F25" t="s">
        <v>90</v>
      </c>
      <c r="G25" t="s">
        <v>95</v>
      </c>
      <c r="H25">
        <v>3</v>
      </c>
      <c r="I25" t="s">
        <v>92</v>
      </c>
      <c r="J25" t="s">
        <v>101</v>
      </c>
      <c r="K25" t="s">
        <v>78</v>
      </c>
      <c r="L25">
        <v>30.66</v>
      </c>
      <c r="M25" t="s">
        <v>78</v>
      </c>
      <c r="N25">
        <v>1709</v>
      </c>
    </row>
    <row r="26" spans="5:14" x14ac:dyDescent="0.25">
      <c r="E26" s="46">
        <v>43646</v>
      </c>
      <c r="F26" t="s">
        <v>98</v>
      </c>
      <c r="G26" t="s">
        <v>76</v>
      </c>
      <c r="H26">
        <v>4</v>
      </c>
      <c r="I26" t="s">
        <v>81</v>
      </c>
      <c r="J26" t="s">
        <v>102</v>
      </c>
      <c r="K26" t="s">
        <v>78</v>
      </c>
      <c r="L26">
        <v>45.87</v>
      </c>
      <c r="M26" t="s">
        <v>78</v>
      </c>
      <c r="N26">
        <v>31.15</v>
      </c>
    </row>
    <row r="27" spans="5:14" x14ac:dyDescent="0.25">
      <c r="E27" s="46">
        <v>43495</v>
      </c>
      <c r="F27" t="s">
        <v>98</v>
      </c>
      <c r="G27" t="s">
        <v>86</v>
      </c>
      <c r="H27">
        <v>4</v>
      </c>
      <c r="I27" t="s">
        <v>81</v>
      </c>
      <c r="J27" t="s">
        <v>103</v>
      </c>
      <c r="K27" t="s">
        <v>83</v>
      </c>
      <c r="L27">
        <v>11.05</v>
      </c>
      <c r="M27" t="s">
        <v>78</v>
      </c>
      <c r="N27">
        <v>11.05</v>
      </c>
    </row>
    <row r="28" spans="5:14" x14ac:dyDescent="0.25">
      <c r="E28" s="46">
        <v>43639</v>
      </c>
      <c r="F28" t="s">
        <v>84</v>
      </c>
      <c r="G28" t="s">
        <v>76</v>
      </c>
      <c r="H28">
        <v>4</v>
      </c>
      <c r="I28" t="s">
        <v>87</v>
      </c>
      <c r="J28" t="s">
        <v>104</v>
      </c>
      <c r="K28" t="s">
        <v>78</v>
      </c>
      <c r="L28">
        <v>37.57</v>
      </c>
      <c r="M28" t="s">
        <v>78</v>
      </c>
      <c r="N28">
        <v>37.57</v>
      </c>
    </row>
    <row r="29" spans="5:14" x14ac:dyDescent="0.25">
      <c r="E29" s="46">
        <v>43568</v>
      </c>
      <c r="F29" t="s">
        <v>90</v>
      </c>
      <c r="G29" t="s">
        <v>76</v>
      </c>
      <c r="H29">
        <v>4</v>
      </c>
      <c r="I29" t="s">
        <v>87</v>
      </c>
      <c r="J29" t="s">
        <v>112</v>
      </c>
      <c r="K29" t="s">
        <v>78</v>
      </c>
      <c r="L29">
        <v>25.73</v>
      </c>
      <c r="M29" t="s">
        <v>78</v>
      </c>
      <c r="N29">
        <v>21.07</v>
      </c>
    </row>
    <row r="30" spans="5:14" x14ac:dyDescent="0.25">
      <c r="E30" s="46">
        <v>43562</v>
      </c>
      <c r="F30" t="s">
        <v>75</v>
      </c>
      <c r="G30" t="s">
        <v>86</v>
      </c>
      <c r="H30">
        <v>4</v>
      </c>
      <c r="I30" t="s">
        <v>92</v>
      </c>
      <c r="J30" t="s">
        <v>82</v>
      </c>
      <c r="K30" t="s">
        <v>78</v>
      </c>
      <c r="L30">
        <v>45.14</v>
      </c>
      <c r="M30" t="s">
        <v>78</v>
      </c>
      <c r="N30">
        <v>43.61</v>
      </c>
    </row>
    <row r="31" spans="5:14" x14ac:dyDescent="0.25">
      <c r="E31" s="46">
        <v>43597</v>
      </c>
      <c r="F31" t="s">
        <v>84</v>
      </c>
      <c r="G31" t="s">
        <v>80</v>
      </c>
      <c r="I31" t="s">
        <v>77</v>
      </c>
      <c r="J31" t="s">
        <v>105</v>
      </c>
      <c r="K31" t="s">
        <v>78</v>
      </c>
      <c r="L31">
        <v>12.76</v>
      </c>
      <c r="M31" t="s">
        <v>78</v>
      </c>
      <c r="N31">
        <v>12.76</v>
      </c>
    </row>
    <row r="32" spans="5:14" x14ac:dyDescent="0.25">
      <c r="E32" s="46">
        <v>43639</v>
      </c>
      <c r="F32" t="s">
        <v>90</v>
      </c>
      <c r="G32" t="s">
        <v>80</v>
      </c>
      <c r="I32" t="s">
        <v>87</v>
      </c>
      <c r="J32" t="s">
        <v>106</v>
      </c>
      <c r="K32" t="s">
        <v>91</v>
      </c>
      <c r="L32">
        <v>39.520000000000003</v>
      </c>
      <c r="M32" t="s">
        <v>78</v>
      </c>
      <c r="N32">
        <v>35.159999999999997</v>
      </c>
    </row>
    <row r="33" spans="2:16" x14ac:dyDescent="0.25">
      <c r="E33" s="46">
        <v>43611</v>
      </c>
      <c r="F33" t="s">
        <v>98</v>
      </c>
      <c r="G33" t="s">
        <v>86</v>
      </c>
      <c r="H33">
        <v>4</v>
      </c>
      <c r="I33" t="s">
        <v>81</v>
      </c>
      <c r="J33" t="s">
        <v>107</v>
      </c>
      <c r="L33">
        <v>20.09</v>
      </c>
      <c r="M33" t="s">
        <v>78</v>
      </c>
      <c r="N33">
        <v>20.09</v>
      </c>
    </row>
    <row r="34" spans="2:16" x14ac:dyDescent="0.25">
      <c r="E34" s="46">
        <v>43500</v>
      </c>
      <c r="F34" t="s">
        <v>84</v>
      </c>
      <c r="G34" t="s">
        <v>76</v>
      </c>
      <c r="H34">
        <v>4</v>
      </c>
      <c r="I34" t="s">
        <v>87</v>
      </c>
      <c r="J34" t="s">
        <v>108</v>
      </c>
      <c r="K34" t="s">
        <v>78</v>
      </c>
      <c r="L34">
        <v>18.96</v>
      </c>
      <c r="M34" t="s">
        <v>78</v>
      </c>
      <c r="N34">
        <v>18.96</v>
      </c>
    </row>
    <row r="35" spans="2:16" x14ac:dyDescent="0.25">
      <c r="E35" s="46">
        <v>43601</v>
      </c>
      <c r="F35" t="s">
        <v>75</v>
      </c>
      <c r="G35" t="s">
        <v>86</v>
      </c>
      <c r="H35">
        <v>4</v>
      </c>
      <c r="I35" t="s">
        <v>92</v>
      </c>
      <c r="J35" t="s">
        <v>113</v>
      </c>
      <c r="K35" t="s">
        <v>83</v>
      </c>
      <c r="L35">
        <v>38.270000000000003</v>
      </c>
      <c r="M35" t="s">
        <v>78</v>
      </c>
      <c r="N35">
        <v>32.54</v>
      </c>
    </row>
    <row r="38" spans="2:16" ht="16" thickBot="1" x14ac:dyDescent="0.4">
      <c r="B38" s="39">
        <f>MAX($B$4:$B37)+1</f>
        <v>2</v>
      </c>
      <c r="C38" s="1" t="s">
        <v>115</v>
      </c>
      <c r="D38" s="1"/>
      <c r="E38" s="1"/>
      <c r="F38" s="1"/>
      <c r="G38" s="1"/>
      <c r="H38" s="1"/>
      <c r="I38" s="1"/>
      <c r="J38" s="1"/>
      <c r="K38" s="1"/>
      <c r="L38" s="1"/>
      <c r="M38" s="1"/>
      <c r="N38" s="1"/>
      <c r="O38" s="1"/>
      <c r="P38" s="1"/>
    </row>
    <row r="39" spans="2:16" ht="12" thickTop="1" x14ac:dyDescent="0.25"/>
    <row r="40" spans="2:16" x14ac:dyDescent="0.25">
      <c r="E40" s="12" t="s">
        <v>116</v>
      </c>
      <c r="F40" s="12" t="s">
        <v>117</v>
      </c>
      <c r="G40" s="12" t="s">
        <v>118</v>
      </c>
      <c r="H40" s="12" t="s">
        <v>119</v>
      </c>
    </row>
    <row r="41" spans="2:16" x14ac:dyDescent="0.25">
      <c r="E41" s="47">
        <v>0</v>
      </c>
      <c r="F41" s="48">
        <v>1</v>
      </c>
      <c r="G41" s="48">
        <v>102</v>
      </c>
      <c r="H41" s="48">
        <v>204</v>
      </c>
    </row>
    <row r="42" spans="2:16" x14ac:dyDescent="0.25">
      <c r="E42" s="47">
        <v>0.1</v>
      </c>
      <c r="F42" s="48">
        <v>11.9</v>
      </c>
      <c r="G42" s="48">
        <v>112.8</v>
      </c>
      <c r="H42" s="48">
        <v>210.8</v>
      </c>
    </row>
    <row r="43" spans="2:16" x14ac:dyDescent="0.25">
      <c r="E43" s="47">
        <v>0.25</v>
      </c>
      <c r="F43" s="48">
        <v>20.5</v>
      </c>
      <c r="G43" s="48">
        <v>123.75</v>
      </c>
      <c r="H43" s="48">
        <v>223</v>
      </c>
    </row>
    <row r="44" spans="2:16" x14ac:dyDescent="0.25">
      <c r="E44" s="47">
        <v>0.5</v>
      </c>
      <c r="F44" s="48">
        <v>43.5</v>
      </c>
      <c r="G44" s="48">
        <v>155</v>
      </c>
      <c r="H44" s="48">
        <v>250</v>
      </c>
    </row>
    <row r="45" spans="2:16" x14ac:dyDescent="0.25">
      <c r="E45" s="47">
        <v>0.75</v>
      </c>
      <c r="F45" s="48">
        <v>64.75</v>
      </c>
      <c r="G45" s="48">
        <v>182</v>
      </c>
      <c r="H45" s="48">
        <v>272.5</v>
      </c>
    </row>
    <row r="46" spans="2:16" x14ac:dyDescent="0.25">
      <c r="E46" s="47">
        <v>0.9</v>
      </c>
      <c r="F46" s="48">
        <v>90</v>
      </c>
      <c r="G46" s="48">
        <v>191.1</v>
      </c>
      <c r="H46" s="48">
        <v>290.2</v>
      </c>
    </row>
    <row r="47" spans="2:16" x14ac:dyDescent="0.25">
      <c r="E47" s="47">
        <v>1</v>
      </c>
      <c r="F47" s="48">
        <v>99</v>
      </c>
      <c r="G47" s="48">
        <v>200</v>
      </c>
      <c r="H47" s="48">
        <v>298</v>
      </c>
    </row>
    <row r="50" spans="2:16" ht="16" thickBot="1" x14ac:dyDescent="0.4">
      <c r="B50" s="39">
        <f>MAX($B$4:$B49)+1</f>
        <v>3</v>
      </c>
      <c r="C50" s="1" t="s">
        <v>120</v>
      </c>
      <c r="D50" s="1"/>
      <c r="E50" s="1"/>
      <c r="F50" s="1"/>
      <c r="G50" s="1"/>
      <c r="H50" s="1"/>
      <c r="I50" s="1"/>
      <c r="J50" s="1"/>
      <c r="K50" s="1"/>
      <c r="L50" s="1"/>
      <c r="M50" s="1"/>
      <c r="N50" s="1"/>
      <c r="O50" s="1"/>
      <c r="P50" s="1"/>
    </row>
    <row r="51" spans="2:16" ht="12" thickTop="1" x14ac:dyDescent="0.25"/>
    <row r="52" spans="2:16" ht="14.5" x14ac:dyDescent="0.35">
      <c r="E52" s="22"/>
    </row>
    <row r="65" customFormat="1" x14ac:dyDescent="0.25"/>
    <row r="66" customFormat="1" x14ac:dyDescent="0.25"/>
    <row r="67" customFormat="1" x14ac:dyDescent="0.25"/>
  </sheetData>
  <mergeCells count="1">
    <mergeCell ref="A3:E3"/>
  </mergeCells>
  <hyperlinks>
    <hyperlink ref="A3:E3" location="HL_Navigator" tooltip="Go to Navigator (Table of Contents)" display="Navigator" xr:uid="{EC23C600-8AA6-43DF-8D92-605A71CD3715}"/>
    <hyperlink ref="A3" location="HL_Navigator" display="Navigator" xr:uid="{591510CF-0B38-48D4-9A9D-F0B05ECABA3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D361-648A-4B41-BA65-CA14FAD2D9D7}">
  <sheetPr codeName="Sheet4">
    <outlinePr summaryBelow="0" summaryRight="0"/>
  </sheetPr>
  <dimension ref="A1:Y58"/>
  <sheetViews>
    <sheetView zoomScaleNormal="100" workbookViewId="0">
      <pane ySplit="3" topLeftCell="A32" activePane="bottomLeft" state="frozen"/>
      <selection pane="bottomLeft"/>
    </sheetView>
  </sheetViews>
  <sheetFormatPr defaultColWidth="0" defaultRowHeight="11.5" outlineLevelRow="2" x14ac:dyDescent="0.25"/>
  <cols>
    <col min="1" max="4" width="3.69921875" customWidth="1"/>
    <col min="5" max="8" width="9.09765625" customWidth="1"/>
    <col min="9" max="9" width="1.69921875" customWidth="1"/>
    <col min="10" max="25" width="0" hidden="1" customWidth="1"/>
    <col min="26" max="16384" width="9.09765625" hidden="1"/>
  </cols>
  <sheetData>
    <row r="1" spans="1:8" ht="20" x14ac:dyDescent="0.4">
      <c r="A1" s="37" t="str">
        <f ca="1">IF(ISERROR(RIGHT(CELL("filename",A1),LEN(CELL("filename",A1))-FIND("]",CELL("filename",A1)))),
"",
RIGHT(CELL("filename",A1),LEN(CELL("filename",A1))-FIND("]",CELL("filename",A1))))</f>
        <v>Picture in Cell</v>
      </c>
    </row>
    <row r="2" spans="1:8" ht="17.5" x14ac:dyDescent="0.35">
      <c r="A2" s="38" t="str">
        <f ca="1">Model_Name</f>
        <v>SP Excel and Pictures.xlsx</v>
      </c>
    </row>
    <row r="3" spans="1:8" x14ac:dyDescent="0.25">
      <c r="A3" s="57" t="s">
        <v>0</v>
      </c>
      <c r="B3" s="57"/>
      <c r="C3" s="57"/>
      <c r="D3" s="57"/>
    </row>
    <row r="5" spans="1:8" ht="16" thickBot="1" x14ac:dyDescent="0.4">
      <c r="B5" s="39">
        <f>MAX($B$4:$B4)+1</f>
        <v>1</v>
      </c>
      <c r="C5" s="1" t="s">
        <v>121</v>
      </c>
      <c r="D5" s="1"/>
      <c r="E5" s="1"/>
      <c r="F5" s="1"/>
      <c r="G5" s="1"/>
      <c r="H5" s="1"/>
    </row>
    <row r="6" spans="1:8" ht="12" outlineLevel="2" thickTop="1" x14ac:dyDescent="0.25"/>
    <row r="7" spans="1:8" outlineLevel="2" x14ac:dyDescent="0.25"/>
    <row r="8" spans="1:8" outlineLevel="2" x14ac:dyDescent="0.25"/>
    <row r="9" spans="1:8" outlineLevel="2" x14ac:dyDescent="0.25"/>
    <row r="10" spans="1:8" outlineLevel="2" x14ac:dyDescent="0.25"/>
    <row r="11" spans="1:8" outlineLevel="2" x14ac:dyDescent="0.25"/>
    <row r="12" spans="1:8" outlineLevel="2" x14ac:dyDescent="0.25"/>
    <row r="13" spans="1:8" outlineLevel="2" x14ac:dyDescent="0.25"/>
    <row r="14" spans="1:8" outlineLevel="2" x14ac:dyDescent="0.25"/>
    <row r="15" spans="1:8" outlineLevel="2" x14ac:dyDescent="0.25"/>
    <row r="16" spans="1:8" outlineLevel="2" x14ac:dyDescent="0.25"/>
    <row r="17" spans="2:8" outlineLevel="2" x14ac:dyDescent="0.25"/>
    <row r="18" spans="2:8" outlineLevel="2" x14ac:dyDescent="0.25"/>
    <row r="19" spans="2:8" ht="16" thickBot="1" x14ac:dyDescent="0.4">
      <c r="B19" s="39">
        <f>MAX($B$4:$B18)+1</f>
        <v>2</v>
      </c>
      <c r="C19" s="1" t="s">
        <v>122</v>
      </c>
      <c r="D19" s="1"/>
      <c r="E19" s="1"/>
      <c r="F19" s="1"/>
      <c r="G19" s="1"/>
      <c r="H19" s="1"/>
    </row>
    <row r="20" spans="2:8" ht="12" outlineLevel="1" thickTop="1" x14ac:dyDescent="0.25"/>
    <row r="21" spans="2:8" ht="14" outlineLevel="1" x14ac:dyDescent="0.3">
      <c r="D21" s="3" t="s">
        <v>123</v>
      </c>
    </row>
    <row r="22" spans="2:8" outlineLevel="2" x14ac:dyDescent="0.25"/>
    <row r="23" spans="2:8" ht="48" customHeight="1" outlineLevel="2" x14ac:dyDescent="0.25">
      <c r="E23" t="e" vm="1">
        <v>#VALUE!</v>
      </c>
    </row>
    <row r="24" spans="2:8" outlineLevel="2" x14ac:dyDescent="0.25"/>
    <row r="25" spans="2:8" outlineLevel="2" x14ac:dyDescent="0.25"/>
    <row r="26" spans="2:8" ht="14" outlineLevel="1" x14ac:dyDescent="0.3">
      <c r="D26" s="3" t="s">
        <v>124</v>
      </c>
    </row>
    <row r="27" spans="2:8" outlineLevel="2" x14ac:dyDescent="0.25"/>
    <row r="28" spans="2:8" ht="48" customHeight="1" outlineLevel="2" x14ac:dyDescent="0.25">
      <c r="E28" t="e" vm="2">
        <v>#VALUE!</v>
      </c>
    </row>
    <row r="29" spans="2:8" outlineLevel="2" x14ac:dyDescent="0.25"/>
    <row r="30" spans="2:8" outlineLevel="2" x14ac:dyDescent="0.25"/>
    <row r="31" spans="2:8" ht="14" outlineLevel="1" x14ac:dyDescent="0.3">
      <c r="D31" s="3" t="s">
        <v>125</v>
      </c>
    </row>
    <row r="32" spans="2:8" outlineLevel="2" x14ac:dyDescent="0.25"/>
    <row r="33" spans="4:5" ht="48" customHeight="1" outlineLevel="2" x14ac:dyDescent="0.25">
      <c r="E33" t="e" vm="3">
        <v>#VALUE!</v>
      </c>
    </row>
    <row r="34" spans="4:5" outlineLevel="2" x14ac:dyDescent="0.25"/>
    <row r="35" spans="4:5" outlineLevel="2" x14ac:dyDescent="0.25"/>
    <row r="36" spans="4:5" ht="14" outlineLevel="1" x14ac:dyDescent="0.3">
      <c r="D36" s="3" t="s">
        <v>126</v>
      </c>
    </row>
    <row r="37" spans="4:5" outlineLevel="2" x14ac:dyDescent="0.25"/>
    <row r="38" spans="4:5" ht="14.5" outlineLevel="2" x14ac:dyDescent="0.35">
      <c r="E38" s="22"/>
    </row>
    <row r="39" spans="4:5" outlineLevel="2" x14ac:dyDescent="0.25"/>
    <row r="40" spans="4:5" outlineLevel="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sheetData>
  <mergeCells count="1">
    <mergeCell ref="A3:D3"/>
  </mergeCells>
  <hyperlinks>
    <hyperlink ref="A3" location="HL_Navigator" display="Navigator" xr:uid="{DD220FF0-D3E9-4BF0-91ED-BA99424B4E44}"/>
    <hyperlink ref="A3:D3" location="HL_Navigator" tooltip="Go to Navigator (Table of Contents)" display="Navigator" xr:uid="{1C2BE8D5-DC5C-4F9A-9A26-595C4B9624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1E9B-D711-4A31-93AB-3F06C6D305BF}">
  <sheetPr codeName="Sheet5"/>
  <dimension ref="A1:P13"/>
  <sheetViews>
    <sheetView zoomScaleNormal="100" zoomScaleSheetLayoutView="160" workbookViewId="0">
      <pane ySplit="3" topLeftCell="A23" activePane="bottomLeft" state="frozen"/>
      <selection pane="bottomLeft"/>
    </sheetView>
  </sheetViews>
  <sheetFormatPr defaultRowHeight="11.5" x14ac:dyDescent="0.25"/>
  <cols>
    <col min="1" max="4" width="3.69921875" customWidth="1"/>
    <col min="5" max="5" width="10" customWidth="1"/>
    <col min="9" max="9" width="1.69921875" customWidth="1"/>
  </cols>
  <sheetData>
    <row r="1" spans="1:16" ht="20" x14ac:dyDescent="0.4">
      <c r="A1" s="37" t="str">
        <f ca="1">IF(ISERROR(RIGHT(CELL("filename",A1),LEN(CELL("filename",A1))-FIND("]",CELL("filename",A1)))),
"",
RIGHT(CELL("filename",A1),LEN(CELL("filename",A1))-FIND("]",CELL("filename",A1))))</f>
        <v>Sizing</v>
      </c>
    </row>
    <row r="2" spans="1:16" ht="17.5" x14ac:dyDescent="0.35">
      <c r="A2" s="38" t="str">
        <f ca="1">Model_Name</f>
        <v>SP Excel and Pictures.xlsx</v>
      </c>
    </row>
    <row r="3" spans="1:16" x14ac:dyDescent="0.25">
      <c r="A3" s="57" t="s">
        <v>0</v>
      </c>
      <c r="B3" s="57"/>
      <c r="C3" s="57"/>
      <c r="D3" s="57"/>
    </row>
    <row r="5" spans="1:16" ht="16" thickBot="1" x14ac:dyDescent="0.4">
      <c r="B5" s="39">
        <f>MAX($B$4:$B4)+1</f>
        <v>1</v>
      </c>
      <c r="C5" s="1" t="s">
        <v>127</v>
      </c>
      <c r="D5" s="1"/>
      <c r="E5" s="1"/>
      <c r="F5" s="1"/>
      <c r="G5" s="1"/>
      <c r="H5" s="1"/>
      <c r="I5" s="1"/>
      <c r="J5" s="1"/>
      <c r="K5" s="1"/>
      <c r="L5" s="1"/>
      <c r="M5" s="1"/>
      <c r="N5" s="1"/>
      <c r="O5" s="1"/>
      <c r="P5" s="1"/>
    </row>
    <row r="6" spans="1:16" ht="12" thickTop="1" x14ac:dyDescent="0.25"/>
    <row r="7" spans="1:16" ht="48" customHeight="1" x14ac:dyDescent="0.25">
      <c r="E7" t="e" vm="4">
        <v>#VALUE!</v>
      </c>
    </row>
    <row r="10" spans="1:16" ht="16" thickBot="1" x14ac:dyDescent="0.4">
      <c r="B10" s="39">
        <f>MAX($B$4:$B9)+1</f>
        <v>2</v>
      </c>
      <c r="C10" s="1" t="s">
        <v>128</v>
      </c>
      <c r="D10" s="1"/>
      <c r="E10" s="1"/>
      <c r="F10" s="1"/>
      <c r="G10" s="1"/>
      <c r="H10" s="1"/>
      <c r="I10" s="1"/>
      <c r="J10" s="1"/>
      <c r="K10" s="1"/>
      <c r="L10" s="1"/>
      <c r="M10" s="1"/>
      <c r="N10" s="1"/>
      <c r="O10" s="1"/>
      <c r="P10" s="1"/>
    </row>
    <row r="11" spans="1:16" ht="12" thickTop="1" x14ac:dyDescent="0.25"/>
    <row r="12" spans="1:16" ht="48" customHeight="1" x14ac:dyDescent="0.25">
      <c r="E12" t="e" vm="4">
        <v>#VALUE!</v>
      </c>
    </row>
    <row r="13" spans="1:16" ht="12.75" customHeight="1" x14ac:dyDescent="0.25"/>
  </sheetData>
  <mergeCells count="1">
    <mergeCell ref="A3:D3"/>
  </mergeCells>
  <hyperlinks>
    <hyperlink ref="A3" location="HL_Navigator" display="Navigator" xr:uid="{F0DAAC0E-9F29-4F07-A7A6-B53F8FEB349F}"/>
    <hyperlink ref="A3:D3" location="HL_Navigator" tooltip="Go to Navigator (Table of Contents)" display="Navigator" xr:uid="{16C1219E-C205-4FED-BA46-2763D1856EF6}"/>
  </hyperlinks>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4A0D0-AD79-47BE-94BF-1A5E48D501EF}">
  <sheetPr codeName="Sheet6"/>
  <dimension ref="A1:I7"/>
  <sheetViews>
    <sheetView zoomScaleNormal="100" workbookViewId="0"/>
  </sheetViews>
  <sheetFormatPr defaultRowHeight="11.5" x14ac:dyDescent="0.25"/>
  <cols>
    <col min="1" max="4" width="3.69921875" customWidth="1"/>
    <col min="5" max="5" width="11.69921875" customWidth="1"/>
    <col min="9" max="9" width="1.69921875" customWidth="1"/>
  </cols>
  <sheetData>
    <row r="1" spans="1:9" ht="20" x14ac:dyDescent="0.4">
      <c r="A1" s="37" t="str">
        <f ca="1">IF(ISERROR(RIGHT(CELL("filename",A1),LEN(CELL("filename",A1))-FIND("]",CELL("filename",A1)))),
"",
RIGHT(CELL("filename",A1),LEN(CELL("filename",A1))-FIND("]",CELL("filename",A1))))</f>
        <v>Formatting</v>
      </c>
    </row>
    <row r="2" spans="1:9" ht="17.5" x14ac:dyDescent="0.35">
      <c r="A2" s="38" t="str">
        <f ca="1">Model_Name</f>
        <v>SP Excel and Pictures.xlsx</v>
      </c>
    </row>
    <row r="3" spans="1:9" x14ac:dyDescent="0.25">
      <c r="A3" s="57" t="s">
        <v>0</v>
      </c>
      <c r="B3" s="57"/>
      <c r="C3" s="57"/>
      <c r="D3" s="57"/>
    </row>
    <row r="5" spans="1:9" ht="16" thickBot="1" x14ac:dyDescent="0.4">
      <c r="B5" s="39">
        <f>MAX($B$4:$B4)+1</f>
        <v>1</v>
      </c>
      <c r="C5" s="1" t="s">
        <v>129</v>
      </c>
      <c r="D5" s="1"/>
      <c r="E5" s="1"/>
      <c r="F5" s="1"/>
      <c r="G5" s="1"/>
      <c r="H5" s="1"/>
      <c r="I5" s="1"/>
    </row>
    <row r="6" spans="1:9" ht="12" thickTop="1" x14ac:dyDescent="0.25"/>
    <row r="7" spans="1:9" ht="48" customHeight="1" x14ac:dyDescent="0.25">
      <c r="E7" s="49" t="e" vm="4">
        <v>#VALUE!</v>
      </c>
    </row>
  </sheetData>
  <mergeCells count="1">
    <mergeCell ref="A3:D3"/>
  </mergeCells>
  <hyperlinks>
    <hyperlink ref="A3" location="HL_Navigator" display="Navigator" xr:uid="{879009E9-433D-4C36-AA6D-E7B9F1DFFCAF}"/>
    <hyperlink ref="A3:D3" location="HL_Navigator" tooltip="Go to Navigator (Table of Contents)" display="Navigator" xr:uid="{3C504F0E-8FF0-449E-AABB-D2B01849A7B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ACD7-B8C9-4ACC-9F31-647B6A0D791B}">
  <sheetPr codeName="Sheet8"/>
  <dimension ref="A1:I28"/>
  <sheetViews>
    <sheetView zoomScaleNormal="100" workbookViewId="0">
      <pane ySplit="3" topLeftCell="A4" activePane="bottomLeft" state="frozen"/>
      <selection pane="bottomLeft"/>
    </sheetView>
  </sheetViews>
  <sheetFormatPr defaultColWidth="0" defaultRowHeight="11.5" x14ac:dyDescent="0.25"/>
  <cols>
    <col min="1" max="4" width="3.69921875" customWidth="1"/>
    <col min="5" max="5" width="7.69921875" customWidth="1"/>
    <col min="6" max="6" width="14.8984375" customWidth="1"/>
    <col min="7" max="7" width="8.3984375" customWidth="1"/>
    <col min="8" max="8" width="9.09765625" customWidth="1"/>
    <col min="9" max="9" width="1.69921875" customWidth="1"/>
    <col min="10" max="16384" width="9.09765625" hidden="1"/>
  </cols>
  <sheetData>
    <row r="1" spans="1:8" ht="20" x14ac:dyDescent="0.4">
      <c r="A1" s="37" t="str">
        <f ca="1">IF(ISERROR(RIGHT(CELL("filename",A1),LEN(CELL("filename",A1))-FIND("]",CELL("filename",A1)))),
"",
RIGHT(CELL("filename",A1),LEN(CELL("filename",A1))-FIND("]",CELL("filename",A1))))</f>
        <v>Chinese Zodiac</v>
      </c>
    </row>
    <row r="2" spans="1:8" ht="17.5" x14ac:dyDescent="0.35">
      <c r="A2" s="38" t="str">
        <f ca="1">Model_Name</f>
        <v>SP Excel and Pictures.xlsx</v>
      </c>
    </row>
    <row r="3" spans="1:8" x14ac:dyDescent="0.25">
      <c r="A3" s="57" t="s">
        <v>0</v>
      </c>
      <c r="B3" s="57"/>
      <c r="C3" s="57"/>
      <c r="D3" s="57"/>
    </row>
    <row r="5" spans="1:8" ht="16" thickBot="1" x14ac:dyDescent="0.4">
      <c r="B5" s="39">
        <f>MAX($B$4:$B4)+1</f>
        <v>1</v>
      </c>
      <c r="C5" s="1" t="s">
        <v>66</v>
      </c>
      <c r="D5" s="1"/>
      <c r="E5" s="1"/>
      <c r="F5" s="1"/>
      <c r="G5" s="1"/>
      <c r="H5" s="1"/>
    </row>
    <row r="6" spans="1:8" ht="12" thickTop="1" x14ac:dyDescent="0.25"/>
    <row r="7" spans="1:8" x14ac:dyDescent="0.25">
      <c r="E7" s="12" t="s">
        <v>131</v>
      </c>
      <c r="F7" s="12" t="s">
        <v>145</v>
      </c>
      <c r="G7" s="12" t="s">
        <v>132</v>
      </c>
    </row>
    <row r="8" spans="1:8" x14ac:dyDescent="0.25">
      <c r="E8" s="50">
        <v>1</v>
      </c>
      <c r="F8" s="50" t="s">
        <v>133</v>
      </c>
      <c r="G8" s="50" t="e" vm="5">
        <v>#VALUE!</v>
      </c>
    </row>
    <row r="9" spans="1:8" x14ac:dyDescent="0.25">
      <c r="E9" s="50">
        <v>2</v>
      </c>
      <c r="F9" s="50" t="s">
        <v>134</v>
      </c>
      <c r="G9" s="50" t="e" vm="6">
        <v>#VALUE!</v>
      </c>
    </row>
    <row r="10" spans="1:8" x14ac:dyDescent="0.25">
      <c r="E10" s="50">
        <v>3</v>
      </c>
      <c r="F10" s="50" t="s">
        <v>135</v>
      </c>
      <c r="G10" s="50" t="e" vm="7">
        <v>#VALUE!</v>
      </c>
    </row>
    <row r="11" spans="1:8" x14ac:dyDescent="0.25">
      <c r="E11" s="50">
        <v>4</v>
      </c>
      <c r="F11" s="50" t="s">
        <v>136</v>
      </c>
      <c r="G11" s="50" t="e" vm="8">
        <v>#VALUE!</v>
      </c>
    </row>
    <row r="12" spans="1:8" x14ac:dyDescent="0.25">
      <c r="E12" s="50">
        <v>5</v>
      </c>
      <c r="F12" s="50" t="s">
        <v>137</v>
      </c>
      <c r="G12" s="50" t="e" vm="9">
        <v>#VALUE!</v>
      </c>
    </row>
    <row r="13" spans="1:8" x14ac:dyDescent="0.25">
      <c r="E13" s="50">
        <v>6</v>
      </c>
      <c r="F13" s="50" t="s">
        <v>138</v>
      </c>
      <c r="G13" s="50" t="e" vm="10">
        <v>#VALUE!</v>
      </c>
    </row>
    <row r="14" spans="1:8" x14ac:dyDescent="0.25">
      <c r="E14" s="50">
        <v>7</v>
      </c>
      <c r="F14" s="50" t="s">
        <v>139</v>
      </c>
      <c r="G14" s="50" t="e" vm="11">
        <v>#VALUE!</v>
      </c>
    </row>
    <row r="15" spans="1:8" x14ac:dyDescent="0.25">
      <c r="E15" s="50">
        <v>8</v>
      </c>
      <c r="F15" s="50" t="s">
        <v>140</v>
      </c>
      <c r="G15" s="50" t="e" vm="12">
        <v>#VALUE!</v>
      </c>
    </row>
    <row r="16" spans="1:8" x14ac:dyDescent="0.25">
      <c r="E16" s="50">
        <v>9</v>
      </c>
      <c r="F16" s="50" t="s">
        <v>141</v>
      </c>
      <c r="G16" s="50" t="e" vm="13">
        <v>#VALUE!</v>
      </c>
    </row>
    <row r="17" spans="2:8" x14ac:dyDescent="0.25">
      <c r="E17" s="50">
        <v>10</v>
      </c>
      <c r="F17" s="50" t="s">
        <v>142</v>
      </c>
      <c r="G17" s="50" t="e" vm="14">
        <v>#VALUE!</v>
      </c>
    </row>
    <row r="18" spans="2:8" x14ac:dyDescent="0.25">
      <c r="E18" s="50">
        <v>11</v>
      </c>
      <c r="F18" s="50" t="s">
        <v>143</v>
      </c>
      <c r="G18" s="50" t="e" vm="15">
        <v>#VALUE!</v>
      </c>
    </row>
    <row r="19" spans="2:8" x14ac:dyDescent="0.25">
      <c r="E19" s="51">
        <v>12</v>
      </c>
      <c r="F19" s="51" t="s">
        <v>144</v>
      </c>
      <c r="G19" s="51" t="e" vm="16">
        <v>#VALUE!</v>
      </c>
    </row>
    <row r="22" spans="2:8" ht="16" thickBot="1" x14ac:dyDescent="0.4">
      <c r="B22" s="39">
        <f>MAX($B$4:$B21)+1</f>
        <v>2</v>
      </c>
      <c r="C22" s="1" t="s">
        <v>130</v>
      </c>
      <c r="D22" s="1"/>
      <c r="E22" s="1"/>
      <c r="F22" s="1"/>
      <c r="G22" s="1"/>
      <c r="H22" s="1"/>
    </row>
    <row r="23" spans="2:8" ht="12" thickTop="1" x14ac:dyDescent="0.25"/>
    <row r="24" spans="2:8" x14ac:dyDescent="0.25">
      <c r="E24" t="s">
        <v>146</v>
      </c>
      <c r="G24" s="19">
        <v>2025</v>
      </c>
    </row>
    <row r="26" spans="2:8" x14ac:dyDescent="0.25">
      <c r="E26" t="s">
        <v>147</v>
      </c>
      <c r="G26" s="26" t="str">
        <f>_xlfn.XLOOKUP(MOD($G$24 - 2020, 12) + 1, ZodiacTable[Index], ZodiacTable[Zodiac Animal])</f>
        <v>Snake</v>
      </c>
    </row>
    <row r="28" spans="2:8" ht="44.25" customHeight="1" x14ac:dyDescent="0.25">
      <c r="E28" t="s">
        <v>132</v>
      </c>
      <c r="G28" t="e" vm="17">
        <f>_xlfn.XLOOKUP(MOD($G$24 -2020, 12) + 1, ZodiacTable[Index], ZodiacTable[Logo])</f>
        <v>#VALUE!</v>
      </c>
    </row>
  </sheetData>
  <mergeCells count="1">
    <mergeCell ref="A3:D3"/>
  </mergeCells>
  <hyperlinks>
    <hyperlink ref="A3" location="HL_Navigator" display="Navigator" xr:uid="{AEF5FB54-20B2-43FC-AD35-F919E94C75C5}"/>
    <hyperlink ref="A3:D3" location="HL_Navigator" tooltip="Go to Navigator (Table of Contents)" display="Navigator" xr:uid="{940E849C-B870-4A4E-A468-E60DC9695B92}"/>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2AD0-ACA0-409A-9B2F-B22E4878341F}">
  <sheetPr codeName="Sheet9"/>
  <dimension ref="A1:S6"/>
  <sheetViews>
    <sheetView zoomScaleNormal="100" workbookViewId="0">
      <pane ySplit="3" topLeftCell="A4" activePane="bottomLeft" state="frozen"/>
      <selection pane="bottomLeft"/>
    </sheetView>
  </sheetViews>
  <sheetFormatPr defaultColWidth="0" defaultRowHeight="11.5" x14ac:dyDescent="0.25"/>
  <cols>
    <col min="1" max="4" width="3.69921875" customWidth="1"/>
    <col min="5" max="5" width="7.69921875" customWidth="1"/>
    <col min="6" max="6" width="14.8984375" customWidth="1"/>
    <col min="7" max="18" width="9.09765625" customWidth="1"/>
    <col min="19" max="19" width="1.69921875" customWidth="1"/>
    <col min="20" max="16384" width="9.09765625" hidden="1"/>
  </cols>
  <sheetData>
    <row r="1" spans="1:18" ht="20" x14ac:dyDescent="0.4">
      <c r="A1" s="37" t="str">
        <f ca="1">IF(ISERROR(RIGHT(CELL("filename",A1),LEN(CELL("filename",A1))-FIND("]",CELL("filename",A1)))),
"",
RIGHT(CELL("filename",A1),LEN(CELL("filename",A1))-FIND("]",CELL("filename",A1))))</f>
        <v>Large Image</v>
      </c>
    </row>
    <row r="2" spans="1:18" ht="17.5" x14ac:dyDescent="0.35">
      <c r="A2" s="38" t="str">
        <f ca="1">Model_Name</f>
        <v>SP Excel and Pictures.xlsx</v>
      </c>
    </row>
    <row r="3" spans="1:18" x14ac:dyDescent="0.25">
      <c r="A3" s="57" t="s">
        <v>0</v>
      </c>
      <c r="B3" s="57"/>
      <c r="C3" s="57"/>
      <c r="D3" s="57"/>
    </row>
    <row r="5" spans="1:18" ht="16" thickBot="1" x14ac:dyDescent="0.4">
      <c r="B5" s="39">
        <f>MAX($B$4:$B4)+1</f>
        <v>1</v>
      </c>
      <c r="C5" s="1" t="s">
        <v>148</v>
      </c>
      <c r="D5" s="1"/>
      <c r="E5" s="1"/>
      <c r="F5" s="1"/>
      <c r="G5" s="1"/>
      <c r="H5" s="1"/>
      <c r="I5" s="1"/>
      <c r="J5" s="1"/>
      <c r="K5" s="1"/>
      <c r="L5" s="1"/>
      <c r="M5" s="1"/>
      <c r="N5" s="1"/>
      <c r="O5" s="1"/>
      <c r="P5" s="1"/>
      <c r="Q5" s="1"/>
      <c r="R5" s="1"/>
    </row>
    <row r="6" spans="1:18" ht="12" thickTop="1" x14ac:dyDescent="0.25"/>
  </sheetData>
  <mergeCells count="1">
    <mergeCell ref="A3:D3"/>
  </mergeCells>
  <hyperlinks>
    <hyperlink ref="A3" location="HL_Navigator" display="Navigator" xr:uid="{4C2F947F-24E8-42F1-80EE-B422D651C27F}"/>
    <hyperlink ref="A3:D3" location="HL_Navigator" tooltip="Go to Navigator (Table of Contents)" display="Navigator" xr:uid="{DC4ADC71-F9BE-4B90-82BE-01397C2BAFC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8A86-364C-4790-84EA-4AAF0975A103}">
  <sheetPr codeName="Sheet10">
    <outlinePr summaryBelow="0" summaryRight="0"/>
  </sheetPr>
  <dimension ref="A1:S65"/>
  <sheetViews>
    <sheetView zoomScaleNormal="100" workbookViewId="0">
      <pane ySplit="3" topLeftCell="A4" activePane="bottomLeft" state="frozen"/>
      <selection pane="bottomLeft"/>
    </sheetView>
  </sheetViews>
  <sheetFormatPr defaultRowHeight="11.5" outlineLevelRow="1" x14ac:dyDescent="0.25"/>
  <cols>
    <col min="1" max="4" width="3.69921875" customWidth="1"/>
    <col min="5" max="5" width="7.69921875" customWidth="1"/>
    <col min="6" max="6" width="14.8984375" customWidth="1"/>
  </cols>
  <sheetData>
    <row r="1" spans="1:14" ht="20" x14ac:dyDescent="0.4">
      <c r="A1" s="37" t="str">
        <f ca="1">IF(ISERROR(RIGHT(CELL("filename",A1),LEN(CELL("filename",A1))-FIND("]",CELL("filename",A1)))),
"",
RIGHT(CELL("filename",A1),LEN(CELL("filename",A1))-FIND("]",CELL("filename",A1))))</f>
        <v>IMAGE</v>
      </c>
    </row>
    <row r="2" spans="1:14" ht="17.5" x14ac:dyDescent="0.35">
      <c r="A2" s="38" t="str">
        <f ca="1">Model_Name</f>
        <v>SP Excel and Pictures.xlsx</v>
      </c>
    </row>
    <row r="3" spans="1:14" x14ac:dyDescent="0.25">
      <c r="A3" s="57" t="s">
        <v>0</v>
      </c>
      <c r="B3" s="57"/>
      <c r="C3" s="57"/>
      <c r="D3" s="57"/>
    </row>
    <row r="5" spans="1:14" ht="16" thickBot="1" x14ac:dyDescent="0.4">
      <c r="B5" s="39">
        <f>MAX($B$4:$B4)+1</f>
        <v>1</v>
      </c>
      <c r="C5" s="1" t="s">
        <v>149</v>
      </c>
      <c r="D5" s="1"/>
      <c r="E5" s="1"/>
      <c r="F5" s="1"/>
      <c r="G5" s="1"/>
      <c r="H5" s="1"/>
      <c r="I5" s="1"/>
      <c r="J5" s="1"/>
      <c r="K5" s="1"/>
      <c r="L5" s="1"/>
      <c r="M5" s="1"/>
      <c r="N5" s="1"/>
    </row>
    <row r="6" spans="1:14" ht="12" outlineLevel="1" thickTop="1" x14ac:dyDescent="0.25"/>
    <row r="7" spans="1:14" ht="14" outlineLevel="1" x14ac:dyDescent="0.3">
      <c r="D7" s="3" t="s">
        <v>150</v>
      </c>
    </row>
    <row r="8" spans="1:14" outlineLevel="1" x14ac:dyDescent="0.25"/>
    <row r="9" spans="1:14" ht="40" customHeight="1" outlineLevel="1" x14ac:dyDescent="0.25">
      <c r="E9" t="e" vm="18">
        <f>_xlfn.IMAGE("https://support.content.office.net/en-us/media/2d9e717a-0077-438f-8e5e-f85a1305d4ad.jpg", "Sphere")</f>
        <v>#VALUE!</v>
      </c>
    </row>
    <row r="10" spans="1:14" outlineLevel="1" x14ac:dyDescent="0.25"/>
    <row r="11" spans="1:14" outlineLevel="1" x14ac:dyDescent="0.25"/>
    <row r="12" spans="1:14" ht="14" outlineLevel="1" x14ac:dyDescent="0.3">
      <c r="D12" s="3" t="s">
        <v>151</v>
      </c>
    </row>
    <row r="13" spans="1:14" outlineLevel="1" x14ac:dyDescent="0.25"/>
    <row r="14" spans="1:14" outlineLevel="1" x14ac:dyDescent="0.25">
      <c r="E14" t="s">
        <v>152</v>
      </c>
      <c r="G14" t="str">
        <f>"https://support.content.office.net/en-us/media/2d9e717a-0077-438f-8e5e-f85a1305d4ad.jpg"</f>
        <v>https://support.content.office.net/en-us/media/2d9e717a-0077-438f-8e5e-f85a1305d4ad.jpg</v>
      </c>
    </row>
    <row r="15" spans="1:14" outlineLevel="1" x14ac:dyDescent="0.25">
      <c r="E15" t="s">
        <v>153</v>
      </c>
      <c r="G15" t="s">
        <v>154</v>
      </c>
    </row>
    <row r="16" spans="1:14" outlineLevel="1" x14ac:dyDescent="0.25"/>
    <row r="17" spans="4:9" ht="40" customHeight="1" outlineLevel="1" x14ac:dyDescent="0.25">
      <c r="E17" t="s">
        <v>130</v>
      </c>
      <c r="G17" t="e" vm="18">
        <f>_xlfn.IMAGE($G$14, $G$15)</f>
        <v>#VALUE!</v>
      </c>
    </row>
    <row r="18" spans="4:9" outlineLevel="1" x14ac:dyDescent="0.25"/>
    <row r="19" spans="4:9" outlineLevel="1" x14ac:dyDescent="0.25"/>
    <row r="20" spans="4:9" ht="14" outlineLevel="1" x14ac:dyDescent="0.3">
      <c r="D20" s="3" t="s">
        <v>155</v>
      </c>
    </row>
    <row r="21" spans="4:9" outlineLevel="1" x14ac:dyDescent="0.25"/>
    <row r="22" spans="4:9" outlineLevel="1" x14ac:dyDescent="0.25">
      <c r="E22" t="s">
        <v>152</v>
      </c>
      <c r="G22" t="str">
        <f>"https://support.content.office.net/en-us/media/2d9e717a-0077-438f-8e5e-f85a1305d4ad.jpg"</f>
        <v>https://support.content.office.net/en-us/media/2d9e717a-0077-438f-8e5e-f85a1305d4ad.jpg</v>
      </c>
    </row>
    <row r="23" spans="4:9" outlineLevel="1" x14ac:dyDescent="0.25">
      <c r="E23" t="s">
        <v>153</v>
      </c>
      <c r="G23" t="s">
        <v>154</v>
      </c>
    </row>
    <row r="24" spans="4:9" outlineLevel="1" x14ac:dyDescent="0.25"/>
    <row r="25" spans="4:9" ht="40" customHeight="1" outlineLevel="1" x14ac:dyDescent="0.25">
      <c r="E25" t="s">
        <v>159</v>
      </c>
      <c r="G25" t="e" vm="18">
        <f>_xlfn.IMAGE($G$22, $G$23, 0)</f>
        <v>#VALUE!</v>
      </c>
      <c r="I25" s="18" t="str">
        <f ca="1">_xlfn.FORMULATEXT(G25)</f>
        <v>=IMAGE($G$22, $G$23, 0)</v>
      </c>
    </row>
    <row r="26" spans="4:9" outlineLevel="1" x14ac:dyDescent="0.25"/>
    <row r="27" spans="4:9" ht="40" customHeight="1" outlineLevel="1" x14ac:dyDescent="0.25">
      <c r="E27" t="s">
        <v>156</v>
      </c>
      <c r="G27" t="e" vm="19">
        <f>_xlfn.IMAGE($G$22, $G$23, 1)</f>
        <v>#VALUE!</v>
      </c>
      <c r="I27" s="18" t="str">
        <f ca="1">_xlfn.FORMULATEXT(G27)</f>
        <v>=IMAGE($G$22, $G$23, 1)</v>
      </c>
    </row>
    <row r="28" spans="4:9" outlineLevel="1" x14ac:dyDescent="0.25"/>
    <row r="29" spans="4:9" ht="40" customHeight="1" outlineLevel="1" x14ac:dyDescent="0.25">
      <c r="E29" t="s">
        <v>157</v>
      </c>
      <c r="G29" t="e" vm="20">
        <f>_xlfn.IMAGE($G$22, $G$23, 2)</f>
        <v>#VALUE!</v>
      </c>
      <c r="I29" s="18" t="str">
        <f ca="1">_xlfn.FORMULATEXT(G29)</f>
        <v>=IMAGE($G$22, $G$23, 2)</v>
      </c>
    </row>
    <row r="30" spans="4:9" outlineLevel="1" x14ac:dyDescent="0.25"/>
    <row r="31" spans="4:9" ht="40" customHeight="1" outlineLevel="1" x14ac:dyDescent="0.25">
      <c r="E31" t="s">
        <v>158</v>
      </c>
      <c r="G31" t="e" vm="21">
        <f>_xlfn.IMAGE($G$22, $G$23, 3, 25, 70)</f>
        <v>#VALUE!</v>
      </c>
      <c r="I31" s="18" t="str">
        <f ca="1">_xlfn.FORMULATEXT(G31)</f>
        <v>=IMAGE($G$22, $G$23, 3, 25, 70)</v>
      </c>
    </row>
    <row r="32" spans="4:9" outlineLevel="1" x14ac:dyDescent="0.25"/>
    <row r="33" spans="2:14" outlineLevel="1" x14ac:dyDescent="0.25"/>
    <row r="34" spans="2:14" ht="16" thickBot="1" x14ac:dyDescent="0.4">
      <c r="B34" s="39">
        <f>MAX($B$4:$B33)+1</f>
        <v>2</v>
      </c>
      <c r="C34" s="1" t="s">
        <v>160</v>
      </c>
      <c r="D34" s="1"/>
      <c r="E34" s="1"/>
      <c r="F34" s="1"/>
      <c r="G34" s="1"/>
      <c r="H34" s="1"/>
      <c r="I34" s="1"/>
      <c r="J34" s="1"/>
      <c r="K34" s="1"/>
      <c r="L34" s="1"/>
      <c r="M34" s="1"/>
      <c r="N34" s="1"/>
    </row>
    <row r="35" spans="2:14" ht="12" outlineLevel="1" thickTop="1" x14ac:dyDescent="0.25"/>
    <row r="36" spans="2:14" ht="14" outlineLevel="1" x14ac:dyDescent="0.3">
      <c r="D36" s="3" t="s">
        <v>169</v>
      </c>
    </row>
    <row r="37" spans="2:14" outlineLevel="1" x14ac:dyDescent="0.25"/>
    <row r="38" spans="2:14" outlineLevel="1" x14ac:dyDescent="0.25">
      <c r="E38" t="s">
        <v>154</v>
      </c>
      <c r="G38" t="s">
        <v>163</v>
      </c>
    </row>
    <row r="39" spans="2:14" outlineLevel="1" x14ac:dyDescent="0.25">
      <c r="E39" t="s">
        <v>161</v>
      </c>
      <c r="G39" t="s">
        <v>164</v>
      </c>
    </row>
    <row r="40" spans="2:14" outlineLevel="1" x14ac:dyDescent="0.25">
      <c r="E40" t="s">
        <v>162</v>
      </c>
      <c r="G40" t="s">
        <v>165</v>
      </c>
    </row>
    <row r="41" spans="2:14" outlineLevel="1" x14ac:dyDescent="0.25"/>
    <row r="42" spans="2:14" outlineLevel="1" x14ac:dyDescent="0.25"/>
    <row r="43" spans="2:14" ht="14" outlineLevel="1" x14ac:dyDescent="0.3">
      <c r="D43" s="3" t="s">
        <v>168</v>
      </c>
    </row>
    <row r="44" spans="2:14" outlineLevel="1" x14ac:dyDescent="0.25">
      <c r="G44" s="12" t="s">
        <v>166</v>
      </c>
      <c r="H44" s="12" t="s">
        <v>167</v>
      </c>
    </row>
    <row r="45" spans="2:14" ht="40" customHeight="1" outlineLevel="1" x14ac:dyDescent="0.25">
      <c r="G45" t="str">
        <f>E38</f>
        <v>Sphere</v>
      </c>
      <c r="H45" s="52" t="e" vm="18">
        <f>_xlfn.IMAGE(G38, E38)</f>
        <v>#VALUE!</v>
      </c>
    </row>
    <row r="46" spans="2:14" ht="40" customHeight="1" outlineLevel="1" x14ac:dyDescent="0.25">
      <c r="G46" t="str">
        <f>E39</f>
        <v>Pyramid</v>
      </c>
      <c r="H46" s="52" t="e" vm="22">
        <f>_xlfn.IMAGE(G39, E39)</f>
        <v>#VALUE!</v>
      </c>
    </row>
    <row r="47" spans="2:14" ht="40" customHeight="1" outlineLevel="1" x14ac:dyDescent="0.25">
      <c r="G47" t="str">
        <f>E40</f>
        <v>Cylinder</v>
      </c>
      <c r="H47" s="52" t="e" vm="23">
        <f>_xlfn.IMAGE(G40, E40)</f>
        <v>#VALUE!</v>
      </c>
    </row>
    <row r="48" spans="2:14" outlineLevel="1" x14ac:dyDescent="0.25"/>
    <row r="49" spans="2:19" outlineLevel="1" x14ac:dyDescent="0.25"/>
    <row r="50" spans="2:19" ht="14" outlineLevel="1" x14ac:dyDescent="0.3">
      <c r="D50" s="3" t="s">
        <v>170</v>
      </c>
    </row>
    <row r="51" spans="2:19" outlineLevel="1" x14ac:dyDescent="0.25"/>
    <row r="52" spans="2:19" ht="40" customHeight="1" outlineLevel="1" x14ac:dyDescent="0.25">
      <c r="E52" t="s">
        <v>171</v>
      </c>
      <c r="G52" t="e" vm="24">
        <v>#VALUE!</v>
      </c>
    </row>
    <row r="53" spans="2:19" outlineLevel="1" x14ac:dyDescent="0.25"/>
    <row r="54" spans="2:19" outlineLevel="1" x14ac:dyDescent="0.25"/>
    <row r="55" spans="2:19" ht="16" thickBot="1" x14ac:dyDescent="0.4">
      <c r="B55" s="39">
        <f>MAX($B$4:$B54)+1</f>
        <v>3</v>
      </c>
      <c r="C55" s="1" t="s">
        <v>172</v>
      </c>
      <c r="D55" s="1"/>
      <c r="E55" s="1"/>
      <c r="F55" s="1"/>
      <c r="G55" s="1"/>
      <c r="H55" s="1"/>
      <c r="I55" s="1"/>
      <c r="J55" s="1"/>
      <c r="K55" s="1"/>
      <c r="L55" s="1"/>
      <c r="M55" s="1"/>
      <c r="N55" s="1"/>
      <c r="O55" s="1"/>
      <c r="P55" s="1"/>
      <c r="Q55" s="1"/>
      <c r="R55" s="1"/>
      <c r="S55" s="1"/>
    </row>
    <row r="56" spans="2:19" ht="12" thickTop="1" x14ac:dyDescent="0.25"/>
    <row r="57" spans="2:19" x14ac:dyDescent="0.25">
      <c r="E57" t="s">
        <v>173</v>
      </c>
      <c r="G57" t="s">
        <v>163</v>
      </c>
    </row>
    <row r="59" spans="2:19" x14ac:dyDescent="0.25">
      <c r="E59" t="s">
        <v>174</v>
      </c>
      <c r="G59" t="str">
        <f>"https://chart.googleapis.com/chart?chs=500x500&amp;cht=qr&amp;chl=" &amp; $G$57</f>
        <v>https://chart.googleapis.com/chart?chs=500x500&amp;cht=qr&amp;chl=https://support.content.office.net/en-us/media/2d9e717a-0077-438f-8e5e-f85a1305d4ad.jpg</v>
      </c>
    </row>
    <row r="61" spans="2:19" ht="48.75" customHeight="1" x14ac:dyDescent="0.25">
      <c r="E61" t="s">
        <v>175</v>
      </c>
      <c r="G61" t="e" vm="25">
        <f>_xlfn.IMAGE(G59)</f>
        <v>#VALUE!</v>
      </c>
    </row>
    <row r="65" ht="42.75" customHeight="1" x14ac:dyDescent="0.25"/>
  </sheetData>
  <mergeCells count="1">
    <mergeCell ref="A3:D3"/>
  </mergeCells>
  <dataValidations count="1">
    <dataValidation type="list" allowBlank="1" showInputMessage="1" showErrorMessage="1" sqref="G52" xr:uid="{FC4FD09C-0361-412A-9F0E-555ADD3E2B3E}">
      <formula1>$H$45:$H$47</formula1>
    </dataValidation>
  </dataValidations>
  <hyperlinks>
    <hyperlink ref="A3" location="HL_Navigator" display="Navigator" xr:uid="{ADC21102-21C9-44C1-BB28-017B10A795B7}"/>
    <hyperlink ref="A3:D3" location="HL_Navigator" tooltip="Go to Navigator (Table of Contents)" display="Navigator" xr:uid="{D1310E67-DBF9-4D60-8FEC-C0D9E40F59F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8243-B118-4D10-94D8-480861C5FFA1}">
  <sheetPr codeName="Sheet11">
    <outlinePr summaryBelow="0" summaryRight="0"/>
  </sheetPr>
  <dimension ref="A1:W713"/>
  <sheetViews>
    <sheetView tabSelected="1" topLeftCell="E1" zoomScaleNormal="100" workbookViewId="0">
      <pane ySplit="3" topLeftCell="A57" activePane="bottomLeft" state="frozen"/>
      <selection pane="bottomLeft"/>
    </sheetView>
  </sheetViews>
  <sheetFormatPr defaultRowHeight="11.5" outlineLevelRow="1" x14ac:dyDescent="0.25"/>
  <cols>
    <col min="1" max="4" width="3.69921875" customWidth="1"/>
    <col min="5" max="5" width="23.3984375" bestFit="1" customWidth="1"/>
    <col min="6" max="6" width="26.3984375" customWidth="1"/>
    <col min="7" max="7" width="9" customWidth="1"/>
    <col min="8" max="8" width="9.59765625" customWidth="1"/>
    <col min="9" max="9" width="14.8984375" customWidth="1"/>
    <col min="10" max="10" width="20" bestFit="1" customWidth="1"/>
    <col min="11" max="11" width="19.59765625" customWidth="1"/>
    <col min="12" max="12" width="11.69921875" customWidth="1"/>
    <col min="13" max="13" width="14.8984375" customWidth="1"/>
    <col min="14" max="14" width="11.296875" customWidth="1"/>
    <col min="17" max="17" width="12.09765625" customWidth="1"/>
    <col min="18" max="18" width="13.09765625" customWidth="1"/>
    <col min="19" max="19" width="15" customWidth="1"/>
    <col min="20" max="20" width="14.3984375" customWidth="1"/>
  </cols>
  <sheetData>
    <row r="1" spans="1:23" ht="20" x14ac:dyDescent="0.4">
      <c r="A1" s="37" t="str">
        <f ca="1">IF(ISERROR(RIGHT(CELL("filename",A1),LEN(CELL("filename",A1))-FIND("]",CELL("filename",A1)))),
"",
RIGHT(CELL("filename",A1),LEN(CELL("filename",A1))-FIND("]",CELL("filename",A1))))</f>
        <v>PivotTable</v>
      </c>
    </row>
    <row r="2" spans="1:23" ht="17.5" x14ac:dyDescent="0.35">
      <c r="A2" s="38" t="str">
        <f ca="1">Model_Name</f>
        <v>SP Excel and Pictures.xlsx</v>
      </c>
    </row>
    <row r="3" spans="1:23" x14ac:dyDescent="0.25">
      <c r="A3" s="57" t="s">
        <v>0</v>
      </c>
      <c r="B3" s="57"/>
      <c r="C3" s="57"/>
      <c r="D3" s="57"/>
    </row>
    <row r="5" spans="1:23" ht="16" thickBot="1" x14ac:dyDescent="0.4">
      <c r="B5" s="39">
        <f>MAX($B$4:$B4)+1</f>
        <v>1</v>
      </c>
      <c r="C5" s="1" t="s">
        <v>66</v>
      </c>
      <c r="D5" s="1"/>
      <c r="E5" s="1"/>
      <c r="F5" s="1"/>
      <c r="G5" s="1"/>
      <c r="H5" s="1"/>
      <c r="I5" s="1"/>
      <c r="J5" s="1"/>
      <c r="K5" s="1"/>
      <c r="L5" s="1"/>
      <c r="M5" s="1"/>
      <c r="N5" s="1"/>
      <c r="O5" s="1"/>
      <c r="P5" s="1"/>
      <c r="Q5" s="1"/>
      <c r="R5" s="1"/>
      <c r="S5" s="1"/>
      <c r="T5" s="1"/>
      <c r="U5" s="1"/>
      <c r="V5" s="1"/>
      <c r="W5" s="1"/>
    </row>
    <row r="6" spans="1:23" ht="12" outlineLevel="1" thickTop="1" x14ac:dyDescent="0.25"/>
    <row r="7" spans="1:23" ht="14" outlineLevel="1" x14ac:dyDescent="0.3">
      <c r="D7" s="3" t="s">
        <v>66</v>
      </c>
    </row>
    <row r="8" spans="1:23" outlineLevel="1" x14ac:dyDescent="0.25"/>
    <row r="9" spans="1:23" outlineLevel="1" x14ac:dyDescent="0.25">
      <c r="E9" s="12" t="s">
        <v>176</v>
      </c>
      <c r="F9" s="12" t="s">
        <v>177</v>
      </c>
      <c r="G9" s="12" t="s">
        <v>216</v>
      </c>
      <c r="H9" s="12" t="s">
        <v>178</v>
      </c>
      <c r="I9" s="12" t="s">
        <v>179</v>
      </c>
      <c r="J9" s="12" t="s">
        <v>180</v>
      </c>
      <c r="K9" s="12" t="s">
        <v>181</v>
      </c>
      <c r="L9" s="12" t="s">
        <v>182</v>
      </c>
      <c r="M9" s="12" t="s">
        <v>183</v>
      </c>
      <c r="N9" s="12" t="s">
        <v>184</v>
      </c>
      <c r="O9" s="12" t="s">
        <v>219</v>
      </c>
      <c r="P9" s="12" t="s">
        <v>185</v>
      </c>
      <c r="Q9" s="12" t="s">
        <v>186</v>
      </c>
      <c r="R9" s="12" t="s">
        <v>45</v>
      </c>
      <c r="S9" s="12" t="s">
        <v>187</v>
      </c>
      <c r="T9" s="12" t="s">
        <v>188</v>
      </c>
      <c r="U9" s="12" t="s">
        <v>146</v>
      </c>
    </row>
    <row r="10" spans="1:23" outlineLevel="1" x14ac:dyDescent="0.25">
      <c r="E10" t="s">
        <v>189</v>
      </c>
      <c r="F10" t="e" vm="26">
        <v>#VALUE!</v>
      </c>
      <c r="G10" t="e" cm="1" vm="27">
        <f t="array" ref="G10">_FV(PivotData[[#This Row],[Country]],"Image")</f>
        <v>#VALUE!</v>
      </c>
      <c r="H10" t="s">
        <v>190</v>
      </c>
      <c r="I10" t="s">
        <v>191</v>
      </c>
      <c r="J10">
        <v>1618.5</v>
      </c>
      <c r="K10">
        <v>3</v>
      </c>
      <c r="L10">
        <v>20</v>
      </c>
      <c r="M10">
        <v>32370</v>
      </c>
      <c r="N10">
        <v>0</v>
      </c>
      <c r="O10">
        <v>32370</v>
      </c>
      <c r="P10">
        <v>16185</v>
      </c>
      <c r="Q10">
        <v>16185</v>
      </c>
      <c r="R10" s="53">
        <v>41640</v>
      </c>
      <c r="S10">
        <v>1</v>
      </c>
      <c r="T10" t="s">
        <v>192</v>
      </c>
      <c r="U10">
        <v>2014</v>
      </c>
    </row>
    <row r="11" spans="1:23" outlineLevel="1" x14ac:dyDescent="0.25">
      <c r="E11" t="s">
        <v>189</v>
      </c>
      <c r="F11" t="e" vm="28">
        <v>#VALUE!</v>
      </c>
      <c r="G11" t="e" cm="1" vm="29">
        <f t="array" ref="G11">_FV(PivotData[[#This Row],[Country]],"Image")</f>
        <v>#VALUE!</v>
      </c>
      <c r="H11" t="s">
        <v>190</v>
      </c>
      <c r="I11" t="s">
        <v>191</v>
      </c>
      <c r="J11">
        <v>1321</v>
      </c>
      <c r="K11">
        <v>3</v>
      </c>
      <c r="L11">
        <v>20</v>
      </c>
      <c r="M11">
        <v>26420</v>
      </c>
      <c r="N11">
        <v>0</v>
      </c>
      <c r="O11">
        <v>26420</v>
      </c>
      <c r="P11">
        <v>13210</v>
      </c>
      <c r="Q11">
        <v>13210</v>
      </c>
      <c r="R11" s="53">
        <v>41640</v>
      </c>
      <c r="S11">
        <v>1</v>
      </c>
      <c r="T11" t="s">
        <v>192</v>
      </c>
      <c r="U11">
        <v>2014</v>
      </c>
    </row>
    <row r="12" spans="1:23" outlineLevel="1" x14ac:dyDescent="0.25">
      <c r="E12" t="s">
        <v>193</v>
      </c>
      <c r="F12" t="e" vm="30">
        <v>#VALUE!</v>
      </c>
      <c r="G12" t="e" cm="1" vm="31">
        <f t="array" ref="G12">_FV(PivotData[[#This Row],[Country]],"Image")</f>
        <v>#VALUE!</v>
      </c>
      <c r="H12" t="s">
        <v>190</v>
      </c>
      <c r="I12" t="s">
        <v>191</v>
      </c>
      <c r="J12">
        <v>2178</v>
      </c>
      <c r="K12">
        <v>3</v>
      </c>
      <c r="L12">
        <v>15</v>
      </c>
      <c r="M12">
        <v>32670</v>
      </c>
      <c r="N12">
        <v>0</v>
      </c>
      <c r="O12">
        <v>32670</v>
      </c>
      <c r="P12">
        <v>21780</v>
      </c>
      <c r="Q12">
        <v>10890</v>
      </c>
      <c r="R12" s="53">
        <v>41791</v>
      </c>
      <c r="S12">
        <v>6</v>
      </c>
      <c r="T12" t="s">
        <v>194</v>
      </c>
      <c r="U12">
        <v>2014</v>
      </c>
    </row>
    <row r="13" spans="1:23" outlineLevel="1" x14ac:dyDescent="0.25">
      <c r="E13" t="s">
        <v>193</v>
      </c>
      <c r="F13" t="e" vm="28">
        <v>#VALUE!</v>
      </c>
      <c r="G13" t="e" cm="1" vm="29">
        <f t="array" ref="G13">_FV(PivotData[[#This Row],[Country]],"Image")</f>
        <v>#VALUE!</v>
      </c>
      <c r="H13" t="s">
        <v>190</v>
      </c>
      <c r="I13" t="s">
        <v>191</v>
      </c>
      <c r="J13">
        <v>888</v>
      </c>
      <c r="K13">
        <v>3</v>
      </c>
      <c r="L13">
        <v>15</v>
      </c>
      <c r="M13">
        <v>13320</v>
      </c>
      <c r="N13">
        <v>0</v>
      </c>
      <c r="O13">
        <v>13320</v>
      </c>
      <c r="P13">
        <v>8880</v>
      </c>
      <c r="Q13">
        <v>4440</v>
      </c>
      <c r="R13" s="53">
        <v>41791</v>
      </c>
      <c r="S13">
        <v>6</v>
      </c>
      <c r="T13" t="s">
        <v>194</v>
      </c>
      <c r="U13">
        <v>2014</v>
      </c>
    </row>
    <row r="14" spans="1:23" outlineLevel="1" x14ac:dyDescent="0.25">
      <c r="E14" t="s">
        <v>193</v>
      </c>
      <c r="F14" t="e" vm="32">
        <v>#VALUE!</v>
      </c>
      <c r="G14" t="e" cm="1" vm="33">
        <f t="array" ref="G14">_FV(PivotData[[#This Row],[Country]],"Image")</f>
        <v>#VALUE!</v>
      </c>
      <c r="H14" t="s">
        <v>190</v>
      </c>
      <c r="I14" t="s">
        <v>191</v>
      </c>
      <c r="J14">
        <v>2470</v>
      </c>
      <c r="K14">
        <v>3</v>
      </c>
      <c r="L14">
        <v>15</v>
      </c>
      <c r="M14">
        <v>37050</v>
      </c>
      <c r="N14">
        <v>0</v>
      </c>
      <c r="O14">
        <v>37050</v>
      </c>
      <c r="P14">
        <v>24700</v>
      </c>
      <c r="Q14">
        <v>12350</v>
      </c>
      <c r="R14" s="53">
        <v>41791</v>
      </c>
      <c r="S14">
        <v>6</v>
      </c>
      <c r="T14" t="s">
        <v>194</v>
      </c>
      <c r="U14">
        <v>2014</v>
      </c>
    </row>
    <row r="15" spans="1:23" outlineLevel="1" x14ac:dyDescent="0.25">
      <c r="E15" t="s">
        <v>189</v>
      </c>
      <c r="F15" t="e" vm="28">
        <v>#VALUE!</v>
      </c>
      <c r="G15" t="e" cm="1" vm="29">
        <f t="array" ref="G15">_FV(PivotData[[#This Row],[Country]],"Image")</f>
        <v>#VALUE!</v>
      </c>
      <c r="H15" t="s">
        <v>190</v>
      </c>
      <c r="I15" t="s">
        <v>191</v>
      </c>
      <c r="J15">
        <v>1513</v>
      </c>
      <c r="K15">
        <v>3</v>
      </c>
      <c r="L15">
        <v>350</v>
      </c>
      <c r="M15">
        <v>529550</v>
      </c>
      <c r="N15">
        <v>0</v>
      </c>
      <c r="O15">
        <v>529550</v>
      </c>
      <c r="P15">
        <v>393380</v>
      </c>
      <c r="Q15">
        <v>136170</v>
      </c>
      <c r="R15" s="53">
        <v>41974</v>
      </c>
      <c r="S15">
        <v>12</v>
      </c>
      <c r="T15" t="s">
        <v>195</v>
      </c>
      <c r="U15">
        <v>2014</v>
      </c>
    </row>
    <row r="16" spans="1:23" outlineLevel="1" x14ac:dyDescent="0.25">
      <c r="E16" t="s">
        <v>193</v>
      </c>
      <c r="F16" t="e" vm="28">
        <v>#VALUE!</v>
      </c>
      <c r="G16" t="e" cm="1" vm="29">
        <f t="array" ref="G16">_FV(PivotData[[#This Row],[Country]],"Image")</f>
        <v>#VALUE!</v>
      </c>
      <c r="H16" t="s">
        <v>196</v>
      </c>
      <c r="I16" t="s">
        <v>191</v>
      </c>
      <c r="J16">
        <v>921</v>
      </c>
      <c r="K16">
        <v>5</v>
      </c>
      <c r="L16">
        <v>15</v>
      </c>
      <c r="M16">
        <v>13815</v>
      </c>
      <c r="N16">
        <v>0</v>
      </c>
      <c r="O16">
        <v>13815</v>
      </c>
      <c r="P16">
        <v>9210</v>
      </c>
      <c r="Q16">
        <v>4605</v>
      </c>
      <c r="R16" s="53">
        <v>41699</v>
      </c>
      <c r="S16">
        <v>3</v>
      </c>
      <c r="T16" t="s">
        <v>197</v>
      </c>
      <c r="U16">
        <v>2014</v>
      </c>
    </row>
    <row r="17" spans="5:21" outlineLevel="1" x14ac:dyDescent="0.25">
      <c r="E17" t="s">
        <v>198</v>
      </c>
      <c r="F17" t="e" vm="26">
        <v>#VALUE!</v>
      </c>
      <c r="G17" t="e" cm="1" vm="27">
        <f t="array" ref="G17">_FV(PivotData[[#This Row],[Country]],"Image")</f>
        <v>#VALUE!</v>
      </c>
      <c r="H17" t="s">
        <v>196</v>
      </c>
      <c r="I17" t="s">
        <v>191</v>
      </c>
      <c r="J17">
        <v>2518</v>
      </c>
      <c r="K17">
        <v>5</v>
      </c>
      <c r="L17">
        <v>12</v>
      </c>
      <c r="M17">
        <v>30216</v>
      </c>
      <c r="N17">
        <v>0</v>
      </c>
      <c r="O17">
        <v>30216</v>
      </c>
      <c r="P17">
        <v>7554</v>
      </c>
      <c r="Q17">
        <v>22662</v>
      </c>
      <c r="R17" s="53">
        <v>41791</v>
      </c>
      <c r="S17">
        <v>6</v>
      </c>
      <c r="T17" t="s">
        <v>194</v>
      </c>
      <c r="U17">
        <v>2014</v>
      </c>
    </row>
    <row r="18" spans="5:21" outlineLevel="1" x14ac:dyDescent="0.25">
      <c r="E18" t="s">
        <v>189</v>
      </c>
      <c r="F18" t="e" vm="30">
        <v>#VALUE!</v>
      </c>
      <c r="G18" t="e" cm="1" vm="31">
        <f t="array" ref="G18">_FV(PivotData[[#This Row],[Country]],"Image")</f>
        <v>#VALUE!</v>
      </c>
      <c r="H18" t="s">
        <v>196</v>
      </c>
      <c r="I18" t="s">
        <v>191</v>
      </c>
      <c r="J18">
        <v>1899</v>
      </c>
      <c r="K18">
        <v>5</v>
      </c>
      <c r="L18">
        <v>20</v>
      </c>
      <c r="M18">
        <v>37980</v>
      </c>
      <c r="N18">
        <v>0</v>
      </c>
      <c r="O18">
        <v>37980</v>
      </c>
      <c r="P18">
        <v>18990</v>
      </c>
      <c r="Q18">
        <v>18990</v>
      </c>
      <c r="R18" s="53">
        <v>41791</v>
      </c>
      <c r="S18">
        <v>6</v>
      </c>
      <c r="T18" t="s">
        <v>194</v>
      </c>
      <c r="U18">
        <v>2014</v>
      </c>
    </row>
    <row r="19" spans="5:21" outlineLevel="1" x14ac:dyDescent="0.25">
      <c r="E19" t="s">
        <v>198</v>
      </c>
      <c r="F19" t="e" vm="28">
        <v>#VALUE!</v>
      </c>
      <c r="G19" t="e" cm="1" vm="29">
        <f t="array" ref="G19">_FV(PivotData[[#This Row],[Country]],"Image")</f>
        <v>#VALUE!</v>
      </c>
      <c r="H19" t="s">
        <v>196</v>
      </c>
      <c r="I19" t="s">
        <v>191</v>
      </c>
      <c r="J19">
        <v>1545</v>
      </c>
      <c r="K19">
        <v>5</v>
      </c>
      <c r="L19">
        <v>12</v>
      </c>
      <c r="M19">
        <v>18540</v>
      </c>
      <c r="N19">
        <v>0</v>
      </c>
      <c r="O19">
        <v>18540</v>
      </c>
      <c r="P19">
        <v>4635</v>
      </c>
      <c r="Q19">
        <v>13905</v>
      </c>
      <c r="R19" s="53">
        <v>41791</v>
      </c>
      <c r="S19">
        <v>6</v>
      </c>
      <c r="T19" t="s">
        <v>194</v>
      </c>
      <c r="U19">
        <v>2014</v>
      </c>
    </row>
    <row r="20" spans="5:21" outlineLevel="1" x14ac:dyDescent="0.25">
      <c r="E20" t="s">
        <v>193</v>
      </c>
      <c r="F20" t="e" vm="32">
        <v>#VALUE!</v>
      </c>
      <c r="G20" t="e" cm="1" vm="33">
        <f t="array" ref="G20">_FV(PivotData[[#This Row],[Country]],"Image")</f>
        <v>#VALUE!</v>
      </c>
      <c r="H20" t="s">
        <v>196</v>
      </c>
      <c r="I20" t="s">
        <v>191</v>
      </c>
      <c r="J20">
        <v>2470</v>
      </c>
      <c r="K20">
        <v>5</v>
      </c>
      <c r="L20">
        <v>15</v>
      </c>
      <c r="M20">
        <v>37050</v>
      </c>
      <c r="N20">
        <v>0</v>
      </c>
      <c r="O20">
        <v>37050</v>
      </c>
      <c r="P20">
        <v>24700</v>
      </c>
      <c r="Q20">
        <v>12350</v>
      </c>
      <c r="R20" s="53">
        <v>41791</v>
      </c>
      <c r="S20">
        <v>6</v>
      </c>
      <c r="T20" t="s">
        <v>194</v>
      </c>
      <c r="U20">
        <v>2014</v>
      </c>
    </row>
    <row r="21" spans="5:21" outlineLevel="1" x14ac:dyDescent="0.25">
      <c r="E21" t="s">
        <v>199</v>
      </c>
      <c r="F21" t="e" vm="26">
        <v>#VALUE!</v>
      </c>
      <c r="G21" t="e" cm="1" vm="27">
        <f t="array" ref="G21">_FV(PivotData[[#This Row],[Country]],"Image")</f>
        <v>#VALUE!</v>
      </c>
      <c r="H21" t="s">
        <v>196</v>
      </c>
      <c r="I21" t="s">
        <v>191</v>
      </c>
      <c r="J21">
        <v>2665.5</v>
      </c>
      <c r="K21">
        <v>5</v>
      </c>
      <c r="L21">
        <v>125</v>
      </c>
      <c r="M21">
        <v>333187.5</v>
      </c>
      <c r="N21">
        <v>0</v>
      </c>
      <c r="O21">
        <v>333187.5</v>
      </c>
      <c r="P21">
        <v>319860</v>
      </c>
      <c r="Q21">
        <v>13327.5</v>
      </c>
      <c r="R21" s="53">
        <v>41821</v>
      </c>
      <c r="S21">
        <v>7</v>
      </c>
      <c r="T21" t="s">
        <v>200</v>
      </c>
      <c r="U21">
        <v>2014</v>
      </c>
    </row>
    <row r="22" spans="5:21" outlineLevel="1" x14ac:dyDescent="0.25">
      <c r="E22" t="s">
        <v>201</v>
      </c>
      <c r="F22" t="e" vm="32">
        <v>#VALUE!</v>
      </c>
      <c r="G22" t="e" cm="1" vm="33">
        <f t="array" ref="G22">_FV(PivotData[[#This Row],[Country]],"Image")</f>
        <v>#VALUE!</v>
      </c>
      <c r="H22" t="s">
        <v>196</v>
      </c>
      <c r="I22" t="s">
        <v>191</v>
      </c>
      <c r="J22">
        <v>958</v>
      </c>
      <c r="K22">
        <v>5</v>
      </c>
      <c r="L22">
        <v>300</v>
      </c>
      <c r="M22">
        <v>287400</v>
      </c>
      <c r="N22">
        <v>0</v>
      </c>
      <c r="O22">
        <v>287400</v>
      </c>
      <c r="P22">
        <v>239500</v>
      </c>
      <c r="Q22">
        <v>47900</v>
      </c>
      <c r="R22" s="53">
        <v>41852</v>
      </c>
      <c r="S22">
        <v>8</v>
      </c>
      <c r="T22" t="s">
        <v>202</v>
      </c>
      <c r="U22">
        <v>2014</v>
      </c>
    </row>
    <row r="23" spans="5:21" outlineLevel="1" x14ac:dyDescent="0.25">
      <c r="E23" t="s">
        <v>189</v>
      </c>
      <c r="F23" t="e" vm="28">
        <v>#VALUE!</v>
      </c>
      <c r="G23" t="e" cm="1" vm="29">
        <f t="array" ref="G23">_FV(PivotData[[#This Row],[Country]],"Image")</f>
        <v>#VALUE!</v>
      </c>
      <c r="H23" t="s">
        <v>196</v>
      </c>
      <c r="I23" t="s">
        <v>191</v>
      </c>
      <c r="J23">
        <v>2146</v>
      </c>
      <c r="K23">
        <v>5</v>
      </c>
      <c r="L23">
        <v>7</v>
      </c>
      <c r="M23">
        <v>15022</v>
      </c>
      <c r="N23">
        <v>0</v>
      </c>
      <c r="O23">
        <v>15022</v>
      </c>
      <c r="P23">
        <v>10730</v>
      </c>
      <c r="Q23">
        <v>4292</v>
      </c>
      <c r="R23" s="53">
        <v>41883</v>
      </c>
      <c r="S23">
        <v>9</v>
      </c>
      <c r="T23" t="s">
        <v>203</v>
      </c>
      <c r="U23">
        <v>2014</v>
      </c>
    </row>
    <row r="24" spans="5:21" outlineLevel="1" x14ac:dyDescent="0.25">
      <c r="E24" t="s">
        <v>199</v>
      </c>
      <c r="F24" t="e" vm="26">
        <v>#VALUE!</v>
      </c>
      <c r="G24" t="e" cm="1" vm="27">
        <f t="array" ref="G24">_FV(PivotData[[#This Row],[Country]],"Image")</f>
        <v>#VALUE!</v>
      </c>
      <c r="H24" t="s">
        <v>196</v>
      </c>
      <c r="I24" t="s">
        <v>191</v>
      </c>
      <c r="J24">
        <v>345</v>
      </c>
      <c r="K24">
        <v>5</v>
      </c>
      <c r="L24">
        <v>125</v>
      </c>
      <c r="M24">
        <v>43125</v>
      </c>
      <c r="N24">
        <v>0</v>
      </c>
      <c r="O24">
        <v>43125</v>
      </c>
      <c r="P24">
        <v>41400</v>
      </c>
      <c r="Q24">
        <v>1725</v>
      </c>
      <c r="R24" s="53">
        <v>41548</v>
      </c>
      <c r="S24">
        <v>10</v>
      </c>
      <c r="T24" t="s">
        <v>204</v>
      </c>
      <c r="U24">
        <v>2013</v>
      </c>
    </row>
    <row r="25" spans="5:21" outlineLevel="1" x14ac:dyDescent="0.25">
      <c r="E25" t="s">
        <v>193</v>
      </c>
      <c r="F25" t="e" vm="34">
        <v>#VALUE!</v>
      </c>
      <c r="G25" t="e" cm="1" vm="35">
        <f t="array" ref="G25">_FV(PivotData[[#This Row],[Country]],"Image")</f>
        <v>#VALUE!</v>
      </c>
      <c r="H25" t="s">
        <v>196</v>
      </c>
      <c r="I25" t="s">
        <v>191</v>
      </c>
      <c r="J25">
        <v>615</v>
      </c>
      <c r="K25">
        <v>5</v>
      </c>
      <c r="L25">
        <v>15</v>
      </c>
      <c r="M25">
        <v>9225</v>
      </c>
      <c r="N25">
        <v>0</v>
      </c>
      <c r="O25">
        <v>9225</v>
      </c>
      <c r="P25">
        <v>6150</v>
      </c>
      <c r="Q25">
        <v>3075</v>
      </c>
      <c r="R25" s="53">
        <v>41974</v>
      </c>
      <c r="S25">
        <v>12</v>
      </c>
      <c r="T25" t="s">
        <v>195</v>
      </c>
      <c r="U25">
        <v>2014</v>
      </c>
    </row>
    <row r="26" spans="5:21" outlineLevel="1" x14ac:dyDescent="0.25">
      <c r="E26" t="s">
        <v>189</v>
      </c>
      <c r="F26" t="e" vm="26">
        <v>#VALUE!</v>
      </c>
      <c r="G26" t="e" cm="1" vm="27">
        <f t="array" ref="G26">_FV(PivotData[[#This Row],[Country]],"Image")</f>
        <v>#VALUE!</v>
      </c>
      <c r="H26" t="s">
        <v>205</v>
      </c>
      <c r="I26" t="s">
        <v>191</v>
      </c>
      <c r="J26">
        <v>292</v>
      </c>
      <c r="K26">
        <v>10</v>
      </c>
      <c r="L26">
        <v>20</v>
      </c>
      <c r="M26">
        <v>5840</v>
      </c>
      <c r="N26">
        <v>0</v>
      </c>
      <c r="O26">
        <v>5840</v>
      </c>
      <c r="P26">
        <v>2920</v>
      </c>
      <c r="Q26">
        <v>2920</v>
      </c>
      <c r="R26" s="53">
        <v>41671</v>
      </c>
      <c r="S26">
        <v>2</v>
      </c>
      <c r="T26" t="s">
        <v>206</v>
      </c>
      <c r="U26">
        <v>2014</v>
      </c>
    </row>
    <row r="27" spans="5:21" outlineLevel="1" x14ac:dyDescent="0.25">
      <c r="E27" t="s">
        <v>193</v>
      </c>
      <c r="F27" t="e" vm="32">
        <v>#VALUE!</v>
      </c>
      <c r="G27" t="e" cm="1" vm="33">
        <f t="array" ref="G27">_FV(PivotData[[#This Row],[Country]],"Image")</f>
        <v>#VALUE!</v>
      </c>
      <c r="H27" t="s">
        <v>205</v>
      </c>
      <c r="I27" t="s">
        <v>191</v>
      </c>
      <c r="J27">
        <v>974</v>
      </c>
      <c r="K27">
        <v>10</v>
      </c>
      <c r="L27">
        <v>15</v>
      </c>
      <c r="M27">
        <v>14610</v>
      </c>
      <c r="N27">
        <v>0</v>
      </c>
      <c r="O27">
        <v>14610</v>
      </c>
      <c r="P27">
        <v>9740</v>
      </c>
      <c r="Q27">
        <v>4870</v>
      </c>
      <c r="R27" s="53">
        <v>41671</v>
      </c>
      <c r="S27">
        <v>2</v>
      </c>
      <c r="T27" t="s">
        <v>206</v>
      </c>
      <c r="U27">
        <v>2014</v>
      </c>
    </row>
    <row r="28" spans="5:21" outlineLevel="1" x14ac:dyDescent="0.25">
      <c r="E28" t="s">
        <v>198</v>
      </c>
      <c r="F28" t="e" vm="26">
        <v>#VALUE!</v>
      </c>
      <c r="G28" t="e" cm="1" vm="27">
        <f t="array" ref="G28">_FV(PivotData[[#This Row],[Country]],"Image")</f>
        <v>#VALUE!</v>
      </c>
      <c r="H28" t="s">
        <v>205</v>
      </c>
      <c r="I28" t="s">
        <v>191</v>
      </c>
      <c r="J28">
        <v>2518</v>
      </c>
      <c r="K28">
        <v>10</v>
      </c>
      <c r="L28">
        <v>12</v>
      </c>
      <c r="M28">
        <v>30216</v>
      </c>
      <c r="N28">
        <v>0</v>
      </c>
      <c r="O28">
        <v>30216</v>
      </c>
      <c r="P28">
        <v>7554</v>
      </c>
      <c r="Q28">
        <v>22662</v>
      </c>
      <c r="R28" s="53">
        <v>41791</v>
      </c>
      <c r="S28">
        <v>6</v>
      </c>
      <c r="T28" t="s">
        <v>194</v>
      </c>
      <c r="U28">
        <v>2014</v>
      </c>
    </row>
    <row r="29" spans="5:21" outlineLevel="1" x14ac:dyDescent="0.25">
      <c r="E29" t="s">
        <v>189</v>
      </c>
      <c r="F29" t="e" vm="28">
        <v>#VALUE!</v>
      </c>
      <c r="G29" t="e" cm="1" vm="29">
        <f t="array" ref="G29">_FV(PivotData[[#This Row],[Country]],"Image")</f>
        <v>#VALUE!</v>
      </c>
      <c r="H29" t="s">
        <v>205</v>
      </c>
      <c r="I29" t="s">
        <v>191</v>
      </c>
      <c r="J29">
        <v>1006</v>
      </c>
      <c r="K29">
        <v>10</v>
      </c>
      <c r="L29">
        <v>350</v>
      </c>
      <c r="M29">
        <v>352100</v>
      </c>
      <c r="N29">
        <v>0</v>
      </c>
      <c r="O29">
        <v>352100</v>
      </c>
      <c r="P29">
        <v>261560</v>
      </c>
      <c r="Q29">
        <v>90540</v>
      </c>
      <c r="R29" s="53">
        <v>41791</v>
      </c>
      <c r="S29">
        <v>6</v>
      </c>
      <c r="T29" t="s">
        <v>194</v>
      </c>
      <c r="U29">
        <v>2014</v>
      </c>
    </row>
    <row r="30" spans="5:21" outlineLevel="1" x14ac:dyDescent="0.25">
      <c r="E30" t="s">
        <v>198</v>
      </c>
      <c r="F30" t="e" vm="28">
        <v>#VALUE!</v>
      </c>
      <c r="G30" t="e" cm="1" vm="29">
        <f t="array" ref="G30">_FV(PivotData[[#This Row],[Country]],"Image")</f>
        <v>#VALUE!</v>
      </c>
      <c r="H30" t="s">
        <v>205</v>
      </c>
      <c r="I30" t="s">
        <v>191</v>
      </c>
      <c r="J30">
        <v>367</v>
      </c>
      <c r="K30">
        <v>10</v>
      </c>
      <c r="L30">
        <v>12</v>
      </c>
      <c r="M30">
        <v>4404</v>
      </c>
      <c r="N30">
        <v>0</v>
      </c>
      <c r="O30">
        <v>4404</v>
      </c>
      <c r="P30">
        <v>1101</v>
      </c>
      <c r="Q30">
        <v>3303</v>
      </c>
      <c r="R30" s="53">
        <v>41821</v>
      </c>
      <c r="S30">
        <v>7</v>
      </c>
      <c r="T30" t="s">
        <v>200</v>
      </c>
      <c r="U30">
        <v>2014</v>
      </c>
    </row>
    <row r="31" spans="5:21" outlineLevel="1" x14ac:dyDescent="0.25">
      <c r="E31" t="s">
        <v>189</v>
      </c>
      <c r="F31" t="e" vm="32">
        <v>#VALUE!</v>
      </c>
      <c r="G31" t="e" cm="1" vm="33">
        <f t="array" ref="G31">_FV(PivotData[[#This Row],[Country]],"Image")</f>
        <v>#VALUE!</v>
      </c>
      <c r="H31" t="s">
        <v>205</v>
      </c>
      <c r="I31" t="s">
        <v>191</v>
      </c>
      <c r="J31">
        <v>883</v>
      </c>
      <c r="K31">
        <v>10</v>
      </c>
      <c r="L31">
        <v>7</v>
      </c>
      <c r="M31">
        <v>6181</v>
      </c>
      <c r="N31">
        <v>0</v>
      </c>
      <c r="O31">
        <v>6181</v>
      </c>
      <c r="P31">
        <v>4415</v>
      </c>
      <c r="Q31">
        <v>1766</v>
      </c>
      <c r="R31" s="53">
        <v>41852</v>
      </c>
      <c r="S31">
        <v>8</v>
      </c>
      <c r="T31" t="s">
        <v>202</v>
      </c>
      <c r="U31">
        <v>2014</v>
      </c>
    </row>
    <row r="32" spans="5:21" outlineLevel="1" x14ac:dyDescent="0.25">
      <c r="E32" t="s">
        <v>193</v>
      </c>
      <c r="F32" t="e" vm="30">
        <v>#VALUE!</v>
      </c>
      <c r="G32" t="e" cm="1" vm="31">
        <f t="array" ref="G32">_FV(PivotData[[#This Row],[Country]],"Image")</f>
        <v>#VALUE!</v>
      </c>
      <c r="H32" t="s">
        <v>205</v>
      </c>
      <c r="I32" t="s">
        <v>191</v>
      </c>
      <c r="J32">
        <v>549</v>
      </c>
      <c r="K32">
        <v>10</v>
      </c>
      <c r="L32">
        <v>15</v>
      </c>
      <c r="M32">
        <v>8235</v>
      </c>
      <c r="N32">
        <v>0</v>
      </c>
      <c r="O32">
        <v>8235</v>
      </c>
      <c r="P32">
        <v>5490</v>
      </c>
      <c r="Q32">
        <v>2745</v>
      </c>
      <c r="R32" s="53">
        <v>41518</v>
      </c>
      <c r="S32">
        <v>9</v>
      </c>
      <c r="T32" t="s">
        <v>203</v>
      </c>
      <c r="U32">
        <v>2013</v>
      </c>
    </row>
    <row r="33" spans="5:21" outlineLevel="1" x14ac:dyDescent="0.25">
      <c r="E33" t="s">
        <v>201</v>
      </c>
      <c r="F33" t="e" vm="32">
        <v>#VALUE!</v>
      </c>
      <c r="G33" t="e" cm="1" vm="33">
        <f t="array" ref="G33">_FV(PivotData[[#This Row],[Country]],"Image")</f>
        <v>#VALUE!</v>
      </c>
      <c r="H33" t="s">
        <v>205</v>
      </c>
      <c r="I33" t="s">
        <v>191</v>
      </c>
      <c r="J33">
        <v>788</v>
      </c>
      <c r="K33">
        <v>10</v>
      </c>
      <c r="L33">
        <v>300</v>
      </c>
      <c r="M33">
        <v>236400</v>
      </c>
      <c r="N33">
        <v>0</v>
      </c>
      <c r="O33">
        <v>236400</v>
      </c>
      <c r="P33">
        <v>197000</v>
      </c>
      <c r="Q33">
        <v>39400</v>
      </c>
      <c r="R33" s="53">
        <v>41518</v>
      </c>
      <c r="S33">
        <v>9</v>
      </c>
      <c r="T33" t="s">
        <v>203</v>
      </c>
      <c r="U33">
        <v>2013</v>
      </c>
    </row>
    <row r="34" spans="5:21" outlineLevel="1" x14ac:dyDescent="0.25">
      <c r="E34" t="s">
        <v>193</v>
      </c>
      <c r="F34" t="e" vm="32">
        <v>#VALUE!</v>
      </c>
      <c r="G34" t="e" cm="1" vm="33">
        <f t="array" ref="G34">_FV(PivotData[[#This Row],[Country]],"Image")</f>
        <v>#VALUE!</v>
      </c>
      <c r="H34" t="s">
        <v>205</v>
      </c>
      <c r="I34" t="s">
        <v>191</v>
      </c>
      <c r="J34">
        <v>2472</v>
      </c>
      <c r="K34">
        <v>10</v>
      </c>
      <c r="L34">
        <v>15</v>
      </c>
      <c r="M34">
        <v>37080</v>
      </c>
      <c r="N34">
        <v>0</v>
      </c>
      <c r="O34">
        <v>37080</v>
      </c>
      <c r="P34">
        <v>24720</v>
      </c>
      <c r="Q34">
        <v>12360</v>
      </c>
      <c r="R34" s="53">
        <v>41883</v>
      </c>
      <c r="S34">
        <v>9</v>
      </c>
      <c r="T34" t="s">
        <v>203</v>
      </c>
      <c r="U34">
        <v>2014</v>
      </c>
    </row>
    <row r="35" spans="5:21" outlineLevel="1" x14ac:dyDescent="0.25">
      <c r="E35" t="s">
        <v>189</v>
      </c>
      <c r="F35" t="e" vm="34">
        <v>#VALUE!</v>
      </c>
      <c r="G35" t="e" cm="1" vm="35">
        <f t="array" ref="G35">_FV(PivotData[[#This Row],[Country]],"Image")</f>
        <v>#VALUE!</v>
      </c>
      <c r="H35" t="s">
        <v>205</v>
      </c>
      <c r="I35" t="s">
        <v>191</v>
      </c>
      <c r="J35">
        <v>1143</v>
      </c>
      <c r="K35">
        <v>10</v>
      </c>
      <c r="L35">
        <v>7</v>
      </c>
      <c r="M35">
        <v>8001</v>
      </c>
      <c r="N35">
        <v>0</v>
      </c>
      <c r="O35">
        <v>8001</v>
      </c>
      <c r="P35">
        <v>5715</v>
      </c>
      <c r="Q35">
        <v>2286</v>
      </c>
      <c r="R35" s="53">
        <v>41913</v>
      </c>
      <c r="S35">
        <v>10</v>
      </c>
      <c r="T35" t="s">
        <v>204</v>
      </c>
      <c r="U35">
        <v>2014</v>
      </c>
    </row>
    <row r="36" spans="5:21" outlineLevel="1" x14ac:dyDescent="0.25">
      <c r="E36" t="s">
        <v>189</v>
      </c>
      <c r="F36" t="e" vm="26">
        <v>#VALUE!</v>
      </c>
      <c r="G36" t="e" cm="1" vm="27">
        <f t="array" ref="G36">_FV(PivotData[[#This Row],[Country]],"Image")</f>
        <v>#VALUE!</v>
      </c>
      <c r="H36" t="s">
        <v>205</v>
      </c>
      <c r="I36" t="s">
        <v>191</v>
      </c>
      <c r="J36">
        <v>1725</v>
      </c>
      <c r="K36">
        <v>10</v>
      </c>
      <c r="L36">
        <v>350</v>
      </c>
      <c r="M36">
        <v>603750</v>
      </c>
      <c r="N36">
        <v>0</v>
      </c>
      <c r="O36">
        <v>603750</v>
      </c>
      <c r="P36">
        <v>448500</v>
      </c>
      <c r="Q36">
        <v>155250</v>
      </c>
      <c r="R36" s="53">
        <v>41579</v>
      </c>
      <c r="S36">
        <v>11</v>
      </c>
      <c r="T36" t="s">
        <v>207</v>
      </c>
      <c r="U36">
        <v>2013</v>
      </c>
    </row>
    <row r="37" spans="5:21" outlineLevel="1" x14ac:dyDescent="0.25">
      <c r="E37" t="s">
        <v>198</v>
      </c>
      <c r="F37" t="e" vm="34">
        <v>#VALUE!</v>
      </c>
      <c r="G37" t="e" cm="1" vm="35">
        <f t="array" ref="G37">_FV(PivotData[[#This Row],[Country]],"Image")</f>
        <v>#VALUE!</v>
      </c>
      <c r="H37" t="s">
        <v>205</v>
      </c>
      <c r="I37" t="s">
        <v>191</v>
      </c>
      <c r="J37">
        <v>912</v>
      </c>
      <c r="K37">
        <v>10</v>
      </c>
      <c r="L37">
        <v>12</v>
      </c>
      <c r="M37">
        <v>10944</v>
      </c>
      <c r="N37">
        <v>0</v>
      </c>
      <c r="O37">
        <v>10944</v>
      </c>
      <c r="P37">
        <v>2736</v>
      </c>
      <c r="Q37">
        <v>8208</v>
      </c>
      <c r="R37" s="53">
        <v>41579</v>
      </c>
      <c r="S37">
        <v>11</v>
      </c>
      <c r="T37" t="s">
        <v>207</v>
      </c>
      <c r="U37">
        <v>2013</v>
      </c>
    </row>
    <row r="38" spans="5:21" outlineLevel="1" x14ac:dyDescent="0.25">
      <c r="E38" t="s">
        <v>193</v>
      </c>
      <c r="F38" t="e" vm="26">
        <v>#VALUE!</v>
      </c>
      <c r="G38" t="e" cm="1" vm="27">
        <f t="array" ref="G38">_FV(PivotData[[#This Row],[Country]],"Image")</f>
        <v>#VALUE!</v>
      </c>
      <c r="H38" t="s">
        <v>205</v>
      </c>
      <c r="I38" t="s">
        <v>191</v>
      </c>
      <c r="J38">
        <v>2152</v>
      </c>
      <c r="K38">
        <v>10</v>
      </c>
      <c r="L38">
        <v>15</v>
      </c>
      <c r="M38">
        <v>32280</v>
      </c>
      <c r="N38">
        <v>0</v>
      </c>
      <c r="O38">
        <v>32280</v>
      </c>
      <c r="P38">
        <v>21520</v>
      </c>
      <c r="Q38">
        <v>10760</v>
      </c>
      <c r="R38" s="53">
        <v>41609</v>
      </c>
      <c r="S38">
        <v>12</v>
      </c>
      <c r="T38" t="s">
        <v>195</v>
      </c>
      <c r="U38">
        <v>2013</v>
      </c>
    </row>
    <row r="39" spans="5:21" outlineLevel="1" x14ac:dyDescent="0.25">
      <c r="E39" t="s">
        <v>189</v>
      </c>
      <c r="F39" t="e" vm="26">
        <v>#VALUE!</v>
      </c>
      <c r="G39" t="e" cm="1" vm="27">
        <f t="array" ref="G39">_FV(PivotData[[#This Row],[Country]],"Image")</f>
        <v>#VALUE!</v>
      </c>
      <c r="H39" t="s">
        <v>205</v>
      </c>
      <c r="I39" t="s">
        <v>191</v>
      </c>
      <c r="J39">
        <v>1817</v>
      </c>
      <c r="K39">
        <v>10</v>
      </c>
      <c r="L39">
        <v>20</v>
      </c>
      <c r="M39">
        <v>36340</v>
      </c>
      <c r="N39">
        <v>0</v>
      </c>
      <c r="O39">
        <v>36340</v>
      </c>
      <c r="P39">
        <v>18170</v>
      </c>
      <c r="Q39">
        <v>18170</v>
      </c>
      <c r="R39" s="53">
        <v>41974</v>
      </c>
      <c r="S39">
        <v>12</v>
      </c>
      <c r="T39" t="s">
        <v>195</v>
      </c>
      <c r="U39">
        <v>2014</v>
      </c>
    </row>
    <row r="40" spans="5:21" outlineLevel="1" x14ac:dyDescent="0.25">
      <c r="E40" t="s">
        <v>189</v>
      </c>
      <c r="F40" t="e" vm="28">
        <v>#VALUE!</v>
      </c>
      <c r="G40" t="e" cm="1" vm="29">
        <f t="array" ref="G40">_FV(PivotData[[#This Row],[Country]],"Image")</f>
        <v>#VALUE!</v>
      </c>
      <c r="H40" t="s">
        <v>205</v>
      </c>
      <c r="I40" t="s">
        <v>191</v>
      </c>
      <c r="J40">
        <v>1513</v>
      </c>
      <c r="K40">
        <v>10</v>
      </c>
      <c r="L40">
        <v>350</v>
      </c>
      <c r="M40">
        <v>529550</v>
      </c>
      <c r="N40">
        <v>0</v>
      </c>
      <c r="O40">
        <v>529550</v>
      </c>
      <c r="P40">
        <v>393380</v>
      </c>
      <c r="Q40">
        <v>136170</v>
      </c>
      <c r="R40" s="53">
        <v>41974</v>
      </c>
      <c r="S40">
        <v>12</v>
      </c>
      <c r="T40" t="s">
        <v>195</v>
      </c>
      <c r="U40">
        <v>2014</v>
      </c>
    </row>
    <row r="41" spans="5:21" outlineLevel="1" x14ac:dyDescent="0.25">
      <c r="E41" t="s">
        <v>189</v>
      </c>
      <c r="F41" t="e" vm="32">
        <v>#VALUE!</v>
      </c>
      <c r="G41" t="e" cm="1" vm="33">
        <f t="array" ref="G41">_FV(PivotData[[#This Row],[Country]],"Image")</f>
        <v>#VALUE!</v>
      </c>
      <c r="H41" t="s">
        <v>208</v>
      </c>
      <c r="I41" t="s">
        <v>191</v>
      </c>
      <c r="J41">
        <v>1493</v>
      </c>
      <c r="K41">
        <v>120</v>
      </c>
      <c r="L41">
        <v>7</v>
      </c>
      <c r="M41">
        <v>10451</v>
      </c>
      <c r="N41">
        <v>0</v>
      </c>
      <c r="O41">
        <v>10451</v>
      </c>
      <c r="P41">
        <v>7465</v>
      </c>
      <c r="Q41">
        <v>2986</v>
      </c>
      <c r="R41" s="53">
        <v>41640</v>
      </c>
      <c r="S41">
        <v>1</v>
      </c>
      <c r="T41" t="s">
        <v>192</v>
      </c>
      <c r="U41">
        <v>2014</v>
      </c>
    </row>
    <row r="42" spans="5:21" outlineLevel="1" x14ac:dyDescent="0.25">
      <c r="E42" t="s">
        <v>199</v>
      </c>
      <c r="F42" t="e" vm="30">
        <v>#VALUE!</v>
      </c>
      <c r="G42" t="e" cm="1" vm="31">
        <f t="array" ref="G42">_FV(PivotData[[#This Row],[Country]],"Image")</f>
        <v>#VALUE!</v>
      </c>
      <c r="H42" t="s">
        <v>208</v>
      </c>
      <c r="I42" t="s">
        <v>191</v>
      </c>
      <c r="J42">
        <v>1804</v>
      </c>
      <c r="K42">
        <v>120</v>
      </c>
      <c r="L42">
        <v>125</v>
      </c>
      <c r="M42">
        <v>225500</v>
      </c>
      <c r="N42">
        <v>0</v>
      </c>
      <c r="O42">
        <v>225500</v>
      </c>
      <c r="P42">
        <v>216480</v>
      </c>
      <c r="Q42">
        <v>9020</v>
      </c>
      <c r="R42" s="53">
        <v>41671</v>
      </c>
      <c r="S42">
        <v>2</v>
      </c>
      <c r="T42" t="s">
        <v>206</v>
      </c>
      <c r="U42">
        <v>2014</v>
      </c>
    </row>
    <row r="43" spans="5:21" outlineLevel="1" x14ac:dyDescent="0.25">
      <c r="E43" t="s">
        <v>198</v>
      </c>
      <c r="F43" t="e" vm="28">
        <v>#VALUE!</v>
      </c>
      <c r="G43" t="e" cm="1" vm="29">
        <f t="array" ref="G43">_FV(PivotData[[#This Row],[Country]],"Image")</f>
        <v>#VALUE!</v>
      </c>
      <c r="H43" t="s">
        <v>208</v>
      </c>
      <c r="I43" t="s">
        <v>191</v>
      </c>
      <c r="J43">
        <v>2161</v>
      </c>
      <c r="K43">
        <v>120</v>
      </c>
      <c r="L43">
        <v>12</v>
      </c>
      <c r="M43">
        <v>25932</v>
      </c>
      <c r="N43">
        <v>0</v>
      </c>
      <c r="O43">
        <v>25932</v>
      </c>
      <c r="P43">
        <v>6483</v>
      </c>
      <c r="Q43">
        <v>19449</v>
      </c>
      <c r="R43" s="53">
        <v>41699</v>
      </c>
      <c r="S43">
        <v>3</v>
      </c>
      <c r="T43" t="s">
        <v>197</v>
      </c>
      <c r="U43">
        <v>2014</v>
      </c>
    </row>
    <row r="44" spans="5:21" outlineLevel="1" x14ac:dyDescent="0.25">
      <c r="E44" t="s">
        <v>189</v>
      </c>
      <c r="F44" t="e" vm="28">
        <v>#VALUE!</v>
      </c>
      <c r="G44" t="e" cm="1" vm="29">
        <f t="array" ref="G44">_FV(PivotData[[#This Row],[Country]],"Image")</f>
        <v>#VALUE!</v>
      </c>
      <c r="H44" t="s">
        <v>208</v>
      </c>
      <c r="I44" t="s">
        <v>191</v>
      </c>
      <c r="J44">
        <v>1006</v>
      </c>
      <c r="K44">
        <v>120</v>
      </c>
      <c r="L44">
        <v>350</v>
      </c>
      <c r="M44">
        <v>352100</v>
      </c>
      <c r="N44">
        <v>0</v>
      </c>
      <c r="O44">
        <v>352100</v>
      </c>
      <c r="P44">
        <v>261560</v>
      </c>
      <c r="Q44">
        <v>90540</v>
      </c>
      <c r="R44" s="53">
        <v>41791</v>
      </c>
      <c r="S44">
        <v>6</v>
      </c>
      <c r="T44" t="s">
        <v>194</v>
      </c>
      <c r="U44">
        <v>2014</v>
      </c>
    </row>
    <row r="45" spans="5:21" outlineLevel="1" x14ac:dyDescent="0.25">
      <c r="E45" t="s">
        <v>198</v>
      </c>
      <c r="F45" t="e" vm="28">
        <v>#VALUE!</v>
      </c>
      <c r="G45" t="e" cm="1" vm="29">
        <f t="array" ref="G45">_FV(PivotData[[#This Row],[Country]],"Image")</f>
        <v>#VALUE!</v>
      </c>
      <c r="H45" t="s">
        <v>208</v>
      </c>
      <c r="I45" t="s">
        <v>191</v>
      </c>
      <c r="J45">
        <v>1545</v>
      </c>
      <c r="K45">
        <v>120</v>
      </c>
      <c r="L45">
        <v>12</v>
      </c>
      <c r="M45">
        <v>18540</v>
      </c>
      <c r="N45">
        <v>0</v>
      </c>
      <c r="O45">
        <v>18540</v>
      </c>
      <c r="P45">
        <v>4635</v>
      </c>
      <c r="Q45">
        <v>13905</v>
      </c>
      <c r="R45" s="53">
        <v>41791</v>
      </c>
      <c r="S45">
        <v>6</v>
      </c>
      <c r="T45" t="s">
        <v>194</v>
      </c>
      <c r="U45">
        <v>2014</v>
      </c>
    </row>
    <row r="46" spans="5:21" outlineLevel="1" x14ac:dyDescent="0.25">
      <c r="E46" t="s">
        <v>199</v>
      </c>
      <c r="F46" t="e" vm="34">
        <v>#VALUE!</v>
      </c>
      <c r="G46" t="e" cm="1" vm="35">
        <f t="array" ref="G46">_FV(PivotData[[#This Row],[Country]],"Image")</f>
        <v>#VALUE!</v>
      </c>
      <c r="H46" t="s">
        <v>208</v>
      </c>
      <c r="I46" t="s">
        <v>191</v>
      </c>
      <c r="J46">
        <v>2821</v>
      </c>
      <c r="K46">
        <v>120</v>
      </c>
      <c r="L46">
        <v>125</v>
      </c>
      <c r="M46">
        <v>352625</v>
      </c>
      <c r="N46">
        <v>0</v>
      </c>
      <c r="O46">
        <v>352625</v>
      </c>
      <c r="P46">
        <v>338520</v>
      </c>
      <c r="Q46">
        <v>14105</v>
      </c>
      <c r="R46" s="53">
        <v>41852</v>
      </c>
      <c r="S46">
        <v>8</v>
      </c>
      <c r="T46" t="s">
        <v>202</v>
      </c>
      <c r="U46">
        <v>2014</v>
      </c>
    </row>
    <row r="47" spans="5:21" outlineLevel="1" x14ac:dyDescent="0.25">
      <c r="E47" t="s">
        <v>199</v>
      </c>
      <c r="F47" t="e" vm="26">
        <v>#VALUE!</v>
      </c>
      <c r="G47" t="e" cm="1" vm="27">
        <f t="array" ref="G47">_FV(PivotData[[#This Row],[Country]],"Image")</f>
        <v>#VALUE!</v>
      </c>
      <c r="H47" t="s">
        <v>208</v>
      </c>
      <c r="I47" t="s">
        <v>191</v>
      </c>
      <c r="J47">
        <v>345</v>
      </c>
      <c r="K47">
        <v>120</v>
      </c>
      <c r="L47">
        <v>125</v>
      </c>
      <c r="M47">
        <v>43125</v>
      </c>
      <c r="N47">
        <v>0</v>
      </c>
      <c r="O47">
        <v>43125</v>
      </c>
      <c r="P47">
        <v>41400</v>
      </c>
      <c r="Q47">
        <v>1725</v>
      </c>
      <c r="R47" s="53">
        <v>41548</v>
      </c>
      <c r="S47">
        <v>10</v>
      </c>
      <c r="T47" t="s">
        <v>204</v>
      </c>
      <c r="U47">
        <v>2013</v>
      </c>
    </row>
    <row r="48" spans="5:21" outlineLevel="1" x14ac:dyDescent="0.25">
      <c r="E48" t="s">
        <v>201</v>
      </c>
      <c r="F48" t="e" vm="26">
        <v>#VALUE!</v>
      </c>
      <c r="G48" t="e" cm="1" vm="27">
        <f t="array" ref="G48">_FV(PivotData[[#This Row],[Country]],"Image")</f>
        <v>#VALUE!</v>
      </c>
      <c r="H48" t="s">
        <v>209</v>
      </c>
      <c r="I48" t="s">
        <v>191</v>
      </c>
      <c r="J48">
        <v>2001</v>
      </c>
      <c r="K48">
        <v>250</v>
      </c>
      <c r="L48">
        <v>300</v>
      </c>
      <c r="M48">
        <v>600300</v>
      </c>
      <c r="N48">
        <v>0</v>
      </c>
      <c r="O48">
        <v>600300</v>
      </c>
      <c r="P48">
        <v>500250</v>
      </c>
      <c r="Q48">
        <v>100050</v>
      </c>
      <c r="R48" s="53">
        <v>41671</v>
      </c>
      <c r="S48">
        <v>2</v>
      </c>
      <c r="T48" t="s">
        <v>206</v>
      </c>
      <c r="U48">
        <v>2014</v>
      </c>
    </row>
    <row r="49" spans="5:21" outlineLevel="1" x14ac:dyDescent="0.25">
      <c r="E49" t="s">
        <v>198</v>
      </c>
      <c r="F49" t="e" vm="28">
        <v>#VALUE!</v>
      </c>
      <c r="G49" t="e" cm="1" vm="29">
        <f t="array" ref="G49">_FV(PivotData[[#This Row],[Country]],"Image")</f>
        <v>#VALUE!</v>
      </c>
      <c r="H49" t="s">
        <v>209</v>
      </c>
      <c r="I49" t="s">
        <v>191</v>
      </c>
      <c r="J49">
        <v>2838</v>
      </c>
      <c r="K49">
        <v>250</v>
      </c>
      <c r="L49">
        <v>12</v>
      </c>
      <c r="M49">
        <v>34056</v>
      </c>
      <c r="N49">
        <v>0</v>
      </c>
      <c r="O49">
        <v>34056</v>
      </c>
      <c r="P49">
        <v>8514</v>
      </c>
      <c r="Q49">
        <v>25542</v>
      </c>
      <c r="R49" s="53">
        <v>41730</v>
      </c>
      <c r="S49">
        <v>4</v>
      </c>
      <c r="T49" t="s">
        <v>210</v>
      </c>
      <c r="U49">
        <v>2014</v>
      </c>
    </row>
    <row r="50" spans="5:21" outlineLevel="1" x14ac:dyDescent="0.25">
      <c r="E50" t="s">
        <v>193</v>
      </c>
      <c r="F50" t="e" vm="30">
        <v>#VALUE!</v>
      </c>
      <c r="G50" t="e" cm="1" vm="31">
        <f t="array" ref="G50">_FV(PivotData[[#This Row],[Country]],"Image")</f>
        <v>#VALUE!</v>
      </c>
      <c r="H50" t="s">
        <v>209</v>
      </c>
      <c r="I50" t="s">
        <v>191</v>
      </c>
      <c r="J50">
        <v>2178</v>
      </c>
      <c r="K50">
        <v>250</v>
      </c>
      <c r="L50">
        <v>15</v>
      </c>
      <c r="M50">
        <v>32670</v>
      </c>
      <c r="N50">
        <v>0</v>
      </c>
      <c r="O50">
        <v>32670</v>
      </c>
      <c r="P50">
        <v>21780</v>
      </c>
      <c r="Q50">
        <v>10890</v>
      </c>
      <c r="R50" s="53">
        <v>41791</v>
      </c>
      <c r="S50">
        <v>6</v>
      </c>
      <c r="T50" t="s">
        <v>194</v>
      </c>
      <c r="U50">
        <v>2014</v>
      </c>
    </row>
    <row r="51" spans="5:21" outlineLevel="1" x14ac:dyDescent="0.25">
      <c r="E51" t="s">
        <v>193</v>
      </c>
      <c r="F51" t="e" vm="28">
        <v>#VALUE!</v>
      </c>
      <c r="G51" t="e" cm="1" vm="29">
        <f t="array" ref="G51">_FV(PivotData[[#This Row],[Country]],"Image")</f>
        <v>#VALUE!</v>
      </c>
      <c r="H51" t="s">
        <v>209</v>
      </c>
      <c r="I51" t="s">
        <v>191</v>
      </c>
      <c r="J51">
        <v>888</v>
      </c>
      <c r="K51">
        <v>250</v>
      </c>
      <c r="L51">
        <v>15</v>
      </c>
      <c r="M51">
        <v>13320</v>
      </c>
      <c r="N51">
        <v>0</v>
      </c>
      <c r="O51">
        <v>13320</v>
      </c>
      <c r="P51">
        <v>8880</v>
      </c>
      <c r="Q51">
        <v>4440</v>
      </c>
      <c r="R51" s="53">
        <v>41791</v>
      </c>
      <c r="S51">
        <v>6</v>
      </c>
      <c r="T51" t="s">
        <v>194</v>
      </c>
      <c r="U51">
        <v>2014</v>
      </c>
    </row>
    <row r="52" spans="5:21" outlineLevel="1" x14ac:dyDescent="0.25">
      <c r="E52" t="s">
        <v>189</v>
      </c>
      <c r="F52" t="e" vm="30">
        <v>#VALUE!</v>
      </c>
      <c r="G52" t="e" cm="1" vm="31">
        <f t="array" ref="G52">_FV(PivotData[[#This Row],[Country]],"Image")</f>
        <v>#VALUE!</v>
      </c>
      <c r="H52" t="s">
        <v>209</v>
      </c>
      <c r="I52" t="s">
        <v>191</v>
      </c>
      <c r="J52">
        <v>1527</v>
      </c>
      <c r="K52">
        <v>250</v>
      </c>
      <c r="L52">
        <v>350</v>
      </c>
      <c r="M52">
        <v>534450</v>
      </c>
      <c r="N52">
        <v>0</v>
      </c>
      <c r="O52">
        <v>534450</v>
      </c>
      <c r="P52">
        <v>397020</v>
      </c>
      <c r="Q52">
        <v>137430</v>
      </c>
      <c r="R52" s="53">
        <v>41518</v>
      </c>
      <c r="S52">
        <v>9</v>
      </c>
      <c r="T52" t="s">
        <v>203</v>
      </c>
      <c r="U52">
        <v>2013</v>
      </c>
    </row>
    <row r="53" spans="5:21" outlineLevel="1" x14ac:dyDescent="0.25">
      <c r="E53" t="s">
        <v>201</v>
      </c>
      <c r="F53" t="e" vm="30">
        <v>#VALUE!</v>
      </c>
      <c r="G53" t="e" cm="1" vm="31">
        <f t="array" ref="G53">_FV(PivotData[[#This Row],[Country]],"Image")</f>
        <v>#VALUE!</v>
      </c>
      <c r="H53" t="s">
        <v>209</v>
      </c>
      <c r="I53" t="s">
        <v>191</v>
      </c>
      <c r="J53">
        <v>2151</v>
      </c>
      <c r="K53">
        <v>250</v>
      </c>
      <c r="L53">
        <v>300</v>
      </c>
      <c r="M53">
        <v>645300</v>
      </c>
      <c r="N53">
        <v>0</v>
      </c>
      <c r="O53">
        <v>645300</v>
      </c>
      <c r="P53">
        <v>537750</v>
      </c>
      <c r="Q53">
        <v>107550</v>
      </c>
      <c r="R53" s="53">
        <v>41883</v>
      </c>
      <c r="S53">
        <v>9</v>
      </c>
      <c r="T53" t="s">
        <v>203</v>
      </c>
      <c r="U53">
        <v>2014</v>
      </c>
    </row>
    <row r="54" spans="5:21" outlineLevel="1" x14ac:dyDescent="0.25">
      <c r="E54" t="s">
        <v>189</v>
      </c>
      <c r="F54" t="e" vm="26">
        <v>#VALUE!</v>
      </c>
      <c r="G54" t="e" cm="1" vm="27">
        <f t="array" ref="G54">_FV(PivotData[[#This Row],[Country]],"Image")</f>
        <v>#VALUE!</v>
      </c>
      <c r="H54" t="s">
        <v>209</v>
      </c>
      <c r="I54" t="s">
        <v>191</v>
      </c>
      <c r="J54">
        <v>1817</v>
      </c>
      <c r="K54">
        <v>250</v>
      </c>
      <c r="L54">
        <v>20</v>
      </c>
      <c r="M54">
        <v>36340</v>
      </c>
      <c r="N54">
        <v>0</v>
      </c>
      <c r="O54">
        <v>36340</v>
      </c>
      <c r="P54">
        <v>18170</v>
      </c>
      <c r="Q54">
        <v>18170</v>
      </c>
      <c r="R54" s="53">
        <v>41974</v>
      </c>
      <c r="S54">
        <v>12</v>
      </c>
      <c r="T54" t="s">
        <v>195</v>
      </c>
      <c r="U54">
        <v>2014</v>
      </c>
    </row>
    <row r="55" spans="5:21" outlineLevel="1" x14ac:dyDescent="0.25">
      <c r="E55" t="s">
        <v>189</v>
      </c>
      <c r="F55" t="e" vm="30">
        <v>#VALUE!</v>
      </c>
      <c r="G55" t="e" cm="1" vm="31">
        <f t="array" ref="G55">_FV(PivotData[[#This Row],[Country]],"Image")</f>
        <v>#VALUE!</v>
      </c>
      <c r="H55" t="s">
        <v>211</v>
      </c>
      <c r="I55" t="s">
        <v>191</v>
      </c>
      <c r="J55">
        <v>2750</v>
      </c>
      <c r="K55">
        <v>260</v>
      </c>
      <c r="L55">
        <v>350</v>
      </c>
      <c r="M55">
        <v>962500</v>
      </c>
      <c r="N55">
        <v>0</v>
      </c>
      <c r="O55">
        <v>962500</v>
      </c>
      <c r="P55">
        <v>715000</v>
      </c>
      <c r="Q55">
        <v>247500</v>
      </c>
      <c r="R55" s="53">
        <v>41671</v>
      </c>
      <c r="S55">
        <v>2</v>
      </c>
      <c r="T55" t="s">
        <v>206</v>
      </c>
      <c r="U55">
        <v>2014</v>
      </c>
    </row>
    <row r="56" spans="5:21" outlineLevel="1" x14ac:dyDescent="0.25">
      <c r="E56" t="s">
        <v>198</v>
      </c>
      <c r="F56" t="e" vm="34">
        <v>#VALUE!</v>
      </c>
      <c r="G56" t="e" cm="1" vm="35">
        <f t="array" ref="G56">_FV(PivotData[[#This Row],[Country]],"Image")</f>
        <v>#VALUE!</v>
      </c>
      <c r="H56" t="s">
        <v>211</v>
      </c>
      <c r="I56" t="s">
        <v>191</v>
      </c>
      <c r="J56">
        <v>1953</v>
      </c>
      <c r="K56">
        <v>260</v>
      </c>
      <c r="L56">
        <v>12</v>
      </c>
      <c r="M56">
        <v>23436</v>
      </c>
      <c r="N56">
        <v>0</v>
      </c>
      <c r="O56">
        <v>23436</v>
      </c>
      <c r="P56">
        <v>5859</v>
      </c>
      <c r="Q56">
        <v>17577</v>
      </c>
      <c r="R56" s="53">
        <v>41730</v>
      </c>
      <c r="S56">
        <v>4</v>
      </c>
      <c r="T56" t="s">
        <v>210</v>
      </c>
      <c r="U56">
        <v>2014</v>
      </c>
    </row>
    <row r="57" spans="5:21" outlineLevel="1" x14ac:dyDescent="0.25">
      <c r="E57" t="s">
        <v>199</v>
      </c>
      <c r="F57" t="e" vm="28">
        <v>#VALUE!</v>
      </c>
      <c r="G57" t="e" cm="1" vm="29">
        <f t="array" ref="G57">_FV(PivotData[[#This Row],[Country]],"Image")</f>
        <v>#VALUE!</v>
      </c>
      <c r="H57" t="s">
        <v>211</v>
      </c>
      <c r="I57" t="s">
        <v>191</v>
      </c>
      <c r="J57">
        <v>4219.5</v>
      </c>
      <c r="K57">
        <v>260</v>
      </c>
      <c r="L57">
        <v>125</v>
      </c>
      <c r="M57">
        <v>527437.5</v>
      </c>
      <c r="N57">
        <v>0</v>
      </c>
      <c r="O57">
        <v>527437.5</v>
      </c>
      <c r="P57">
        <v>506340</v>
      </c>
      <c r="Q57">
        <v>21097.5</v>
      </c>
      <c r="R57" s="53">
        <v>41730</v>
      </c>
      <c r="S57">
        <v>4</v>
      </c>
      <c r="T57" t="s">
        <v>210</v>
      </c>
      <c r="U57">
        <v>2014</v>
      </c>
    </row>
    <row r="58" spans="5:21" outlineLevel="1" x14ac:dyDescent="0.25">
      <c r="E58" t="s">
        <v>189</v>
      </c>
      <c r="F58" t="e" vm="30">
        <v>#VALUE!</v>
      </c>
      <c r="G58" t="e" cm="1" vm="31">
        <f t="array" ref="G58">_FV(PivotData[[#This Row],[Country]],"Image")</f>
        <v>#VALUE!</v>
      </c>
      <c r="H58" t="s">
        <v>211</v>
      </c>
      <c r="I58" t="s">
        <v>191</v>
      </c>
      <c r="J58">
        <v>1899</v>
      </c>
      <c r="K58">
        <v>260</v>
      </c>
      <c r="L58">
        <v>20</v>
      </c>
      <c r="M58">
        <v>37980</v>
      </c>
      <c r="N58">
        <v>0</v>
      </c>
      <c r="O58">
        <v>37980</v>
      </c>
      <c r="P58">
        <v>18990</v>
      </c>
      <c r="Q58">
        <v>18990</v>
      </c>
      <c r="R58" s="53">
        <v>41791</v>
      </c>
      <c r="S58">
        <v>6</v>
      </c>
      <c r="T58" t="s">
        <v>194</v>
      </c>
      <c r="U58">
        <v>2014</v>
      </c>
    </row>
    <row r="59" spans="5:21" outlineLevel="1" x14ac:dyDescent="0.25">
      <c r="E59" t="s">
        <v>189</v>
      </c>
      <c r="F59" t="e" vm="28">
        <v>#VALUE!</v>
      </c>
      <c r="G59" t="e" cm="1" vm="29">
        <f t="array" ref="G59">_FV(PivotData[[#This Row],[Country]],"Image")</f>
        <v>#VALUE!</v>
      </c>
      <c r="H59" t="s">
        <v>211</v>
      </c>
      <c r="I59" t="s">
        <v>191</v>
      </c>
      <c r="J59">
        <v>1686</v>
      </c>
      <c r="K59">
        <v>260</v>
      </c>
      <c r="L59">
        <v>7</v>
      </c>
      <c r="M59">
        <v>11802</v>
      </c>
      <c r="N59">
        <v>0</v>
      </c>
      <c r="O59">
        <v>11802</v>
      </c>
      <c r="P59">
        <v>8430</v>
      </c>
      <c r="Q59">
        <v>3372</v>
      </c>
      <c r="R59" s="53">
        <v>41821</v>
      </c>
      <c r="S59">
        <v>7</v>
      </c>
      <c r="T59" t="s">
        <v>200</v>
      </c>
      <c r="U59">
        <v>2014</v>
      </c>
    </row>
    <row r="60" spans="5:21" outlineLevel="1" x14ac:dyDescent="0.25">
      <c r="E60" t="s">
        <v>198</v>
      </c>
      <c r="F60" t="e" vm="34">
        <v>#VALUE!</v>
      </c>
      <c r="G60" t="e" cm="1" vm="35">
        <f t="array" ref="G60">_FV(PivotData[[#This Row],[Country]],"Image")</f>
        <v>#VALUE!</v>
      </c>
      <c r="H60" t="s">
        <v>211</v>
      </c>
      <c r="I60" t="s">
        <v>191</v>
      </c>
      <c r="J60">
        <v>2141</v>
      </c>
      <c r="K60">
        <v>260</v>
      </c>
      <c r="L60">
        <v>12</v>
      </c>
      <c r="M60">
        <v>25692</v>
      </c>
      <c r="N60">
        <v>0</v>
      </c>
      <c r="O60">
        <v>25692</v>
      </c>
      <c r="P60">
        <v>6423</v>
      </c>
      <c r="Q60">
        <v>19269</v>
      </c>
      <c r="R60" s="53">
        <v>41852</v>
      </c>
      <c r="S60">
        <v>8</v>
      </c>
      <c r="T60" t="s">
        <v>202</v>
      </c>
      <c r="U60">
        <v>2014</v>
      </c>
    </row>
    <row r="61" spans="5:21" outlineLevel="1" x14ac:dyDescent="0.25">
      <c r="E61" t="s">
        <v>189</v>
      </c>
      <c r="F61" t="e" vm="34">
        <v>#VALUE!</v>
      </c>
      <c r="G61" t="e" cm="1" vm="35">
        <f t="array" ref="G61">_FV(PivotData[[#This Row],[Country]],"Image")</f>
        <v>#VALUE!</v>
      </c>
      <c r="H61" t="s">
        <v>211</v>
      </c>
      <c r="I61" t="s">
        <v>191</v>
      </c>
      <c r="J61">
        <v>1143</v>
      </c>
      <c r="K61">
        <v>260</v>
      </c>
      <c r="L61">
        <v>7</v>
      </c>
      <c r="M61">
        <v>8001</v>
      </c>
      <c r="N61">
        <v>0</v>
      </c>
      <c r="O61">
        <v>8001</v>
      </c>
      <c r="P61">
        <v>5715</v>
      </c>
      <c r="Q61">
        <v>2286</v>
      </c>
      <c r="R61" s="53">
        <v>41913</v>
      </c>
      <c r="S61">
        <v>10</v>
      </c>
      <c r="T61" t="s">
        <v>204</v>
      </c>
      <c r="U61">
        <v>2014</v>
      </c>
    </row>
    <row r="62" spans="5:21" outlineLevel="1" x14ac:dyDescent="0.25">
      <c r="E62" t="s">
        <v>193</v>
      </c>
      <c r="F62" t="e" vm="34">
        <v>#VALUE!</v>
      </c>
      <c r="G62" t="e" cm="1" vm="35">
        <f t="array" ref="G62">_FV(PivotData[[#This Row],[Country]],"Image")</f>
        <v>#VALUE!</v>
      </c>
      <c r="H62" t="s">
        <v>211</v>
      </c>
      <c r="I62" t="s">
        <v>191</v>
      </c>
      <c r="J62">
        <v>615</v>
      </c>
      <c r="K62">
        <v>260</v>
      </c>
      <c r="L62">
        <v>15</v>
      </c>
      <c r="M62">
        <v>9225</v>
      </c>
      <c r="N62">
        <v>0</v>
      </c>
      <c r="O62">
        <v>9225</v>
      </c>
      <c r="P62">
        <v>6150</v>
      </c>
      <c r="Q62">
        <v>3075</v>
      </c>
      <c r="R62" s="53">
        <v>41974</v>
      </c>
      <c r="S62">
        <v>12</v>
      </c>
      <c r="T62" t="s">
        <v>195</v>
      </c>
      <c r="U62">
        <v>2014</v>
      </c>
    </row>
    <row r="63" spans="5:21" outlineLevel="1" x14ac:dyDescent="0.25">
      <c r="E63" t="s">
        <v>189</v>
      </c>
      <c r="F63" t="e" vm="30">
        <v>#VALUE!</v>
      </c>
      <c r="G63" t="e" cm="1" vm="31">
        <f t="array" ref="G63">_FV(PivotData[[#This Row],[Country]],"Image")</f>
        <v>#VALUE!</v>
      </c>
      <c r="H63" t="s">
        <v>205</v>
      </c>
      <c r="I63" t="s">
        <v>212</v>
      </c>
      <c r="J63">
        <v>3945</v>
      </c>
      <c r="K63">
        <v>10</v>
      </c>
      <c r="L63">
        <v>7</v>
      </c>
      <c r="M63">
        <v>27615</v>
      </c>
      <c r="N63">
        <v>276.14999999999998</v>
      </c>
      <c r="O63">
        <v>27338.850000000002</v>
      </c>
      <c r="P63">
        <v>19725</v>
      </c>
      <c r="Q63">
        <v>7613.8500000000022</v>
      </c>
      <c r="R63" s="53">
        <v>41640</v>
      </c>
      <c r="S63">
        <v>1</v>
      </c>
      <c r="T63" t="s">
        <v>192</v>
      </c>
      <c r="U63">
        <v>2014</v>
      </c>
    </row>
    <row r="64" spans="5:21" outlineLevel="1" x14ac:dyDescent="0.25">
      <c r="E64" t="s">
        <v>193</v>
      </c>
      <c r="F64" t="e" vm="30">
        <v>#VALUE!</v>
      </c>
      <c r="G64" t="e" cm="1" vm="31">
        <f t="array" ref="G64">_FV(PivotData[[#This Row],[Country]],"Image")</f>
        <v>#VALUE!</v>
      </c>
      <c r="H64" t="s">
        <v>205</v>
      </c>
      <c r="I64" t="s">
        <v>212</v>
      </c>
      <c r="J64">
        <v>2296</v>
      </c>
      <c r="K64">
        <v>10</v>
      </c>
      <c r="L64">
        <v>15</v>
      </c>
      <c r="M64">
        <v>34440</v>
      </c>
      <c r="N64">
        <v>344.4</v>
      </c>
      <c r="O64">
        <v>34095.599999999999</v>
      </c>
      <c r="P64">
        <v>22960</v>
      </c>
      <c r="Q64">
        <v>11135.599999999999</v>
      </c>
      <c r="R64" s="53">
        <v>41671</v>
      </c>
      <c r="S64">
        <v>2</v>
      </c>
      <c r="T64" t="s">
        <v>206</v>
      </c>
      <c r="U64">
        <v>2014</v>
      </c>
    </row>
    <row r="65" spans="5:21" outlineLevel="1" x14ac:dyDescent="0.25">
      <c r="E65" t="s">
        <v>189</v>
      </c>
      <c r="F65" t="e" vm="30">
        <v>#VALUE!</v>
      </c>
      <c r="G65" t="e" cm="1" vm="31">
        <f t="array" ref="G65">_FV(PivotData[[#This Row],[Country]],"Image")</f>
        <v>#VALUE!</v>
      </c>
      <c r="H65" t="s">
        <v>205</v>
      </c>
      <c r="I65" t="s">
        <v>212</v>
      </c>
      <c r="J65">
        <v>1030</v>
      </c>
      <c r="K65">
        <v>10</v>
      </c>
      <c r="L65">
        <v>7</v>
      </c>
      <c r="M65">
        <v>7210</v>
      </c>
      <c r="N65">
        <v>72.099999999999994</v>
      </c>
      <c r="O65">
        <v>7137.9</v>
      </c>
      <c r="P65">
        <v>5150</v>
      </c>
      <c r="Q65">
        <v>1987.8999999999996</v>
      </c>
      <c r="R65" s="53">
        <v>41760</v>
      </c>
      <c r="S65">
        <v>5</v>
      </c>
      <c r="T65" t="s">
        <v>213</v>
      </c>
      <c r="U65">
        <v>2014</v>
      </c>
    </row>
    <row r="66" spans="5:21" outlineLevel="1" x14ac:dyDescent="0.25">
      <c r="E66" t="s">
        <v>189</v>
      </c>
      <c r="F66" t="e" vm="30">
        <v>#VALUE!</v>
      </c>
      <c r="G66" t="e" cm="1" vm="31">
        <f t="array" ref="G66">_FV(PivotData[[#This Row],[Country]],"Image")</f>
        <v>#VALUE!</v>
      </c>
      <c r="H66" t="s">
        <v>208</v>
      </c>
      <c r="I66" t="s">
        <v>212</v>
      </c>
      <c r="J66">
        <v>639</v>
      </c>
      <c r="K66">
        <v>120</v>
      </c>
      <c r="L66">
        <v>7</v>
      </c>
      <c r="M66">
        <v>4473</v>
      </c>
      <c r="N66">
        <v>44.73</v>
      </c>
      <c r="O66">
        <v>4428.2700000000004</v>
      </c>
      <c r="P66">
        <v>3195</v>
      </c>
      <c r="Q66">
        <v>1233.2700000000004</v>
      </c>
      <c r="R66" s="53">
        <v>41944</v>
      </c>
      <c r="S66">
        <v>11</v>
      </c>
      <c r="T66" t="s">
        <v>207</v>
      </c>
      <c r="U66">
        <v>2014</v>
      </c>
    </row>
    <row r="67" spans="5:21" outlineLevel="1" x14ac:dyDescent="0.25">
      <c r="E67" t="s">
        <v>189</v>
      </c>
      <c r="F67" t="e" vm="26">
        <v>#VALUE!</v>
      </c>
      <c r="G67" t="e" cm="1" vm="27">
        <f t="array" ref="G67">_FV(PivotData[[#This Row],[Country]],"Image")</f>
        <v>#VALUE!</v>
      </c>
      <c r="H67" t="s">
        <v>209</v>
      </c>
      <c r="I67" t="s">
        <v>212</v>
      </c>
      <c r="J67">
        <v>1326</v>
      </c>
      <c r="K67">
        <v>250</v>
      </c>
      <c r="L67">
        <v>7</v>
      </c>
      <c r="M67">
        <v>9282</v>
      </c>
      <c r="N67">
        <v>92.82</v>
      </c>
      <c r="O67">
        <v>9189.18</v>
      </c>
      <c r="P67">
        <v>6630</v>
      </c>
      <c r="Q67">
        <v>2559.1800000000003</v>
      </c>
      <c r="R67" s="53">
        <v>41699</v>
      </c>
      <c r="S67">
        <v>3</v>
      </c>
      <c r="T67" t="s">
        <v>197</v>
      </c>
      <c r="U67">
        <v>2014</v>
      </c>
    </row>
    <row r="68" spans="5:21" outlineLevel="1" x14ac:dyDescent="0.25">
      <c r="E68" t="s">
        <v>198</v>
      </c>
      <c r="F68" t="e" vm="34">
        <v>#VALUE!</v>
      </c>
      <c r="G68" t="e" cm="1" vm="35">
        <f t="array" ref="G68">_FV(PivotData[[#This Row],[Country]],"Image")</f>
        <v>#VALUE!</v>
      </c>
      <c r="H68" t="s">
        <v>190</v>
      </c>
      <c r="I68" t="s">
        <v>212</v>
      </c>
      <c r="J68">
        <v>1858</v>
      </c>
      <c r="K68">
        <v>3</v>
      </c>
      <c r="L68">
        <v>12</v>
      </c>
      <c r="M68">
        <v>22296</v>
      </c>
      <c r="N68">
        <v>222.96</v>
      </c>
      <c r="O68">
        <v>22073.040000000001</v>
      </c>
      <c r="P68">
        <v>5574</v>
      </c>
      <c r="Q68">
        <v>16499.04</v>
      </c>
      <c r="R68" s="53">
        <v>41671</v>
      </c>
      <c r="S68">
        <v>2</v>
      </c>
      <c r="T68" t="s">
        <v>206</v>
      </c>
      <c r="U68">
        <v>2014</v>
      </c>
    </row>
    <row r="69" spans="5:21" outlineLevel="1" x14ac:dyDescent="0.25">
      <c r="E69" t="s">
        <v>189</v>
      </c>
      <c r="F69" t="e" vm="32">
        <v>#VALUE!</v>
      </c>
      <c r="G69" t="e" cm="1" vm="33">
        <f t="array" ref="G69">_FV(PivotData[[#This Row],[Country]],"Image")</f>
        <v>#VALUE!</v>
      </c>
      <c r="H69" t="s">
        <v>190</v>
      </c>
      <c r="I69" t="s">
        <v>212</v>
      </c>
      <c r="J69">
        <v>1210</v>
      </c>
      <c r="K69">
        <v>3</v>
      </c>
      <c r="L69">
        <v>350</v>
      </c>
      <c r="M69">
        <v>423500</v>
      </c>
      <c r="N69">
        <v>4235</v>
      </c>
      <c r="O69">
        <v>419265</v>
      </c>
      <c r="P69">
        <v>314600</v>
      </c>
      <c r="Q69">
        <v>104665</v>
      </c>
      <c r="R69" s="53">
        <v>41699</v>
      </c>
      <c r="S69">
        <v>3</v>
      </c>
      <c r="T69" t="s">
        <v>197</v>
      </c>
      <c r="U69">
        <v>2014</v>
      </c>
    </row>
    <row r="70" spans="5:21" outlineLevel="1" x14ac:dyDescent="0.25">
      <c r="E70" t="s">
        <v>189</v>
      </c>
      <c r="F70" t="e" vm="34">
        <v>#VALUE!</v>
      </c>
      <c r="G70" t="e" cm="1" vm="35">
        <f t="array" ref="G70">_FV(PivotData[[#This Row],[Country]],"Image")</f>
        <v>#VALUE!</v>
      </c>
      <c r="H70" t="s">
        <v>190</v>
      </c>
      <c r="I70" t="s">
        <v>212</v>
      </c>
      <c r="J70">
        <v>2529</v>
      </c>
      <c r="K70">
        <v>3</v>
      </c>
      <c r="L70">
        <v>7</v>
      </c>
      <c r="M70">
        <v>17703</v>
      </c>
      <c r="N70">
        <v>177.03</v>
      </c>
      <c r="O70">
        <v>17525.97</v>
      </c>
      <c r="P70">
        <v>12645</v>
      </c>
      <c r="Q70">
        <v>4880.9699999999993</v>
      </c>
      <c r="R70" s="53">
        <v>41821</v>
      </c>
      <c r="S70">
        <v>7</v>
      </c>
      <c r="T70" t="s">
        <v>200</v>
      </c>
      <c r="U70">
        <v>2014</v>
      </c>
    </row>
    <row r="71" spans="5:21" outlineLevel="1" x14ac:dyDescent="0.25">
      <c r="E71" t="s">
        <v>198</v>
      </c>
      <c r="F71" t="e" vm="26">
        <v>#VALUE!</v>
      </c>
      <c r="G71" t="e" cm="1" vm="27">
        <f t="array" ref="G71">_FV(PivotData[[#This Row],[Country]],"Image")</f>
        <v>#VALUE!</v>
      </c>
      <c r="H71" t="s">
        <v>190</v>
      </c>
      <c r="I71" t="s">
        <v>212</v>
      </c>
      <c r="J71">
        <v>1445</v>
      </c>
      <c r="K71">
        <v>3</v>
      </c>
      <c r="L71">
        <v>12</v>
      </c>
      <c r="M71">
        <v>17340</v>
      </c>
      <c r="N71">
        <v>173.4</v>
      </c>
      <c r="O71">
        <v>17166.599999999999</v>
      </c>
      <c r="P71">
        <v>4335</v>
      </c>
      <c r="Q71">
        <v>12831.599999999999</v>
      </c>
      <c r="R71" s="53">
        <v>41883</v>
      </c>
      <c r="S71">
        <v>9</v>
      </c>
      <c r="T71" t="s">
        <v>203</v>
      </c>
      <c r="U71">
        <v>2014</v>
      </c>
    </row>
    <row r="72" spans="5:21" outlineLevel="1" x14ac:dyDescent="0.25">
      <c r="E72" t="s">
        <v>199</v>
      </c>
      <c r="F72" t="e" vm="34">
        <v>#VALUE!</v>
      </c>
      <c r="G72" t="e" cm="1" vm="35">
        <f t="array" ref="G72">_FV(PivotData[[#This Row],[Country]],"Image")</f>
        <v>#VALUE!</v>
      </c>
      <c r="H72" t="s">
        <v>190</v>
      </c>
      <c r="I72" t="s">
        <v>212</v>
      </c>
      <c r="J72">
        <v>330</v>
      </c>
      <c r="K72">
        <v>3</v>
      </c>
      <c r="L72">
        <v>125</v>
      </c>
      <c r="M72">
        <v>41250</v>
      </c>
      <c r="N72">
        <v>412.5</v>
      </c>
      <c r="O72">
        <v>40837.5</v>
      </c>
      <c r="P72">
        <v>39600</v>
      </c>
      <c r="Q72">
        <v>1237.5</v>
      </c>
      <c r="R72" s="53">
        <v>41518</v>
      </c>
      <c r="S72">
        <v>9</v>
      </c>
      <c r="T72" t="s">
        <v>203</v>
      </c>
      <c r="U72">
        <v>2013</v>
      </c>
    </row>
    <row r="73" spans="5:21" outlineLevel="1" x14ac:dyDescent="0.25">
      <c r="E73" t="s">
        <v>198</v>
      </c>
      <c r="F73" t="e" vm="30">
        <v>#VALUE!</v>
      </c>
      <c r="G73" t="e" cm="1" vm="31">
        <f t="array" ref="G73">_FV(PivotData[[#This Row],[Country]],"Image")</f>
        <v>#VALUE!</v>
      </c>
      <c r="H73" t="s">
        <v>190</v>
      </c>
      <c r="I73" t="s">
        <v>212</v>
      </c>
      <c r="J73">
        <v>2671</v>
      </c>
      <c r="K73">
        <v>3</v>
      </c>
      <c r="L73">
        <v>12</v>
      </c>
      <c r="M73">
        <v>32052</v>
      </c>
      <c r="N73">
        <v>320.52</v>
      </c>
      <c r="O73">
        <v>31731.48</v>
      </c>
      <c r="P73">
        <v>8013</v>
      </c>
      <c r="Q73">
        <v>23718.48</v>
      </c>
      <c r="R73" s="53">
        <v>41883</v>
      </c>
      <c r="S73">
        <v>9</v>
      </c>
      <c r="T73" t="s">
        <v>203</v>
      </c>
      <c r="U73">
        <v>2014</v>
      </c>
    </row>
    <row r="74" spans="5:21" outlineLevel="1" x14ac:dyDescent="0.25">
      <c r="E74" t="s">
        <v>198</v>
      </c>
      <c r="F74" t="e" vm="28">
        <v>#VALUE!</v>
      </c>
      <c r="G74" t="e" cm="1" vm="29">
        <f t="array" ref="G74">_FV(PivotData[[#This Row],[Country]],"Image")</f>
        <v>#VALUE!</v>
      </c>
      <c r="H74" t="s">
        <v>190</v>
      </c>
      <c r="I74" t="s">
        <v>212</v>
      </c>
      <c r="J74">
        <v>766</v>
      </c>
      <c r="K74">
        <v>3</v>
      </c>
      <c r="L74">
        <v>12</v>
      </c>
      <c r="M74">
        <v>9192</v>
      </c>
      <c r="N74">
        <v>91.92</v>
      </c>
      <c r="O74">
        <v>9100.08</v>
      </c>
      <c r="P74">
        <v>2298</v>
      </c>
      <c r="Q74">
        <v>6802.08</v>
      </c>
      <c r="R74" s="53">
        <v>41548</v>
      </c>
      <c r="S74">
        <v>10</v>
      </c>
      <c r="T74" t="s">
        <v>204</v>
      </c>
      <c r="U74">
        <v>2013</v>
      </c>
    </row>
    <row r="75" spans="5:21" outlineLevel="1" x14ac:dyDescent="0.25">
      <c r="E75" t="s">
        <v>201</v>
      </c>
      <c r="F75" t="e" vm="32">
        <v>#VALUE!</v>
      </c>
      <c r="G75" t="e" cm="1" vm="33">
        <f t="array" ref="G75">_FV(PivotData[[#This Row],[Country]],"Image")</f>
        <v>#VALUE!</v>
      </c>
      <c r="H75" t="s">
        <v>190</v>
      </c>
      <c r="I75" t="s">
        <v>212</v>
      </c>
      <c r="J75">
        <v>494</v>
      </c>
      <c r="K75">
        <v>3</v>
      </c>
      <c r="L75">
        <v>300</v>
      </c>
      <c r="M75">
        <v>148200</v>
      </c>
      <c r="N75">
        <v>1482</v>
      </c>
      <c r="O75">
        <v>146718</v>
      </c>
      <c r="P75">
        <v>123500</v>
      </c>
      <c r="Q75">
        <v>23218</v>
      </c>
      <c r="R75" s="53">
        <v>41548</v>
      </c>
      <c r="S75">
        <v>10</v>
      </c>
      <c r="T75" t="s">
        <v>204</v>
      </c>
      <c r="U75">
        <v>2013</v>
      </c>
    </row>
    <row r="76" spans="5:21" outlineLevel="1" x14ac:dyDescent="0.25">
      <c r="E76" t="s">
        <v>189</v>
      </c>
      <c r="F76" t="e" vm="32">
        <v>#VALUE!</v>
      </c>
      <c r="G76" t="e" cm="1" vm="33">
        <f t="array" ref="G76">_FV(PivotData[[#This Row],[Country]],"Image")</f>
        <v>#VALUE!</v>
      </c>
      <c r="H76" t="s">
        <v>190</v>
      </c>
      <c r="I76" t="s">
        <v>212</v>
      </c>
      <c r="J76">
        <v>1397</v>
      </c>
      <c r="K76">
        <v>3</v>
      </c>
      <c r="L76">
        <v>350</v>
      </c>
      <c r="M76">
        <v>488950</v>
      </c>
      <c r="N76">
        <v>4889.5</v>
      </c>
      <c r="O76">
        <v>484060.5</v>
      </c>
      <c r="P76">
        <v>363220</v>
      </c>
      <c r="Q76">
        <v>120840.5</v>
      </c>
      <c r="R76" s="53">
        <v>41913</v>
      </c>
      <c r="S76">
        <v>10</v>
      </c>
      <c r="T76" t="s">
        <v>204</v>
      </c>
      <c r="U76">
        <v>2014</v>
      </c>
    </row>
    <row r="77" spans="5:21" outlineLevel="1" x14ac:dyDescent="0.25">
      <c r="E77" t="s">
        <v>189</v>
      </c>
      <c r="F77" t="e" vm="30">
        <v>#VALUE!</v>
      </c>
      <c r="G77" t="e" cm="1" vm="31">
        <f t="array" ref="G77">_FV(PivotData[[#This Row],[Country]],"Image")</f>
        <v>#VALUE!</v>
      </c>
      <c r="H77" t="s">
        <v>190</v>
      </c>
      <c r="I77" t="s">
        <v>212</v>
      </c>
      <c r="J77">
        <v>2155</v>
      </c>
      <c r="K77">
        <v>3</v>
      </c>
      <c r="L77">
        <v>350</v>
      </c>
      <c r="M77">
        <v>754250</v>
      </c>
      <c r="N77">
        <v>7542.5</v>
      </c>
      <c r="O77">
        <v>746707.5</v>
      </c>
      <c r="P77">
        <v>560300</v>
      </c>
      <c r="Q77">
        <v>186407.5</v>
      </c>
      <c r="R77" s="53">
        <v>41974</v>
      </c>
      <c r="S77">
        <v>12</v>
      </c>
      <c r="T77" t="s">
        <v>195</v>
      </c>
      <c r="U77">
        <v>2014</v>
      </c>
    </row>
    <row r="78" spans="5:21" outlineLevel="1" x14ac:dyDescent="0.25">
      <c r="E78" t="s">
        <v>193</v>
      </c>
      <c r="F78" t="e" vm="32">
        <v>#VALUE!</v>
      </c>
      <c r="G78" t="e" cm="1" vm="33">
        <f t="array" ref="G78">_FV(PivotData[[#This Row],[Country]],"Image")</f>
        <v>#VALUE!</v>
      </c>
      <c r="H78" t="s">
        <v>196</v>
      </c>
      <c r="I78" t="s">
        <v>212</v>
      </c>
      <c r="J78">
        <v>2214</v>
      </c>
      <c r="K78">
        <v>5</v>
      </c>
      <c r="L78">
        <v>15</v>
      </c>
      <c r="M78">
        <v>33210</v>
      </c>
      <c r="N78">
        <v>332.1</v>
      </c>
      <c r="O78">
        <v>32877.9</v>
      </c>
      <c r="P78">
        <v>22140</v>
      </c>
      <c r="Q78">
        <v>10737.900000000001</v>
      </c>
      <c r="R78" s="53">
        <v>41699</v>
      </c>
      <c r="S78">
        <v>3</v>
      </c>
      <c r="T78" t="s">
        <v>197</v>
      </c>
      <c r="U78">
        <v>2014</v>
      </c>
    </row>
    <row r="79" spans="5:21" outlineLevel="1" x14ac:dyDescent="0.25">
      <c r="E79" t="s">
        <v>201</v>
      </c>
      <c r="F79" t="e" vm="34">
        <v>#VALUE!</v>
      </c>
      <c r="G79" t="e" cm="1" vm="35">
        <f t="array" ref="G79">_FV(PivotData[[#This Row],[Country]],"Image")</f>
        <v>#VALUE!</v>
      </c>
      <c r="H79" t="s">
        <v>196</v>
      </c>
      <c r="I79" t="s">
        <v>212</v>
      </c>
      <c r="J79">
        <v>2301</v>
      </c>
      <c r="K79">
        <v>5</v>
      </c>
      <c r="L79">
        <v>300</v>
      </c>
      <c r="M79">
        <v>690300</v>
      </c>
      <c r="N79">
        <v>6903</v>
      </c>
      <c r="O79">
        <v>683397</v>
      </c>
      <c r="P79">
        <v>575250</v>
      </c>
      <c r="Q79">
        <v>108147</v>
      </c>
      <c r="R79" s="53">
        <v>41730</v>
      </c>
      <c r="S79">
        <v>4</v>
      </c>
      <c r="T79" t="s">
        <v>210</v>
      </c>
      <c r="U79">
        <v>2014</v>
      </c>
    </row>
    <row r="80" spans="5:21" outlineLevel="1" x14ac:dyDescent="0.25">
      <c r="E80" t="s">
        <v>189</v>
      </c>
      <c r="F80" t="e" vm="30">
        <v>#VALUE!</v>
      </c>
      <c r="G80" t="e" cm="1" vm="31">
        <f t="array" ref="G80">_FV(PivotData[[#This Row],[Country]],"Image")</f>
        <v>#VALUE!</v>
      </c>
      <c r="H80" t="s">
        <v>196</v>
      </c>
      <c r="I80" t="s">
        <v>212</v>
      </c>
      <c r="J80">
        <v>1375.5</v>
      </c>
      <c r="K80">
        <v>5</v>
      </c>
      <c r="L80">
        <v>20</v>
      </c>
      <c r="M80">
        <v>27510</v>
      </c>
      <c r="N80">
        <v>275.10000000000002</v>
      </c>
      <c r="O80">
        <v>27234.899999999998</v>
      </c>
      <c r="P80">
        <v>13755</v>
      </c>
      <c r="Q80">
        <v>13479.899999999998</v>
      </c>
      <c r="R80" s="53">
        <v>41821</v>
      </c>
      <c r="S80">
        <v>7</v>
      </c>
      <c r="T80" t="s">
        <v>200</v>
      </c>
      <c r="U80">
        <v>2014</v>
      </c>
    </row>
    <row r="81" spans="5:21" outlineLevel="1" x14ac:dyDescent="0.25">
      <c r="E81" t="s">
        <v>189</v>
      </c>
      <c r="F81" t="e" vm="26">
        <v>#VALUE!</v>
      </c>
      <c r="G81" t="e" cm="1" vm="27">
        <f t="array" ref="G81">_FV(PivotData[[#This Row],[Country]],"Image")</f>
        <v>#VALUE!</v>
      </c>
      <c r="H81" t="s">
        <v>196</v>
      </c>
      <c r="I81" t="s">
        <v>212</v>
      </c>
      <c r="J81">
        <v>1830</v>
      </c>
      <c r="K81">
        <v>5</v>
      </c>
      <c r="L81">
        <v>7</v>
      </c>
      <c r="M81">
        <v>12810</v>
      </c>
      <c r="N81">
        <v>128.1</v>
      </c>
      <c r="O81">
        <v>12681.9</v>
      </c>
      <c r="P81">
        <v>9150</v>
      </c>
      <c r="Q81">
        <v>3531.8999999999996</v>
      </c>
      <c r="R81" s="53">
        <v>41852</v>
      </c>
      <c r="S81">
        <v>8</v>
      </c>
      <c r="T81" t="s">
        <v>202</v>
      </c>
      <c r="U81">
        <v>2014</v>
      </c>
    </row>
    <row r="82" spans="5:21" outlineLevel="1" x14ac:dyDescent="0.25">
      <c r="E82" t="s">
        <v>201</v>
      </c>
      <c r="F82" t="e" vm="34">
        <v>#VALUE!</v>
      </c>
      <c r="G82" t="e" cm="1" vm="35">
        <f t="array" ref="G82">_FV(PivotData[[#This Row],[Country]],"Image")</f>
        <v>#VALUE!</v>
      </c>
      <c r="H82" t="s">
        <v>196</v>
      </c>
      <c r="I82" t="s">
        <v>212</v>
      </c>
      <c r="J82">
        <v>2498</v>
      </c>
      <c r="K82">
        <v>5</v>
      </c>
      <c r="L82">
        <v>300</v>
      </c>
      <c r="M82">
        <v>749400</v>
      </c>
      <c r="N82">
        <v>7494</v>
      </c>
      <c r="O82">
        <v>741906</v>
      </c>
      <c r="P82">
        <v>624500</v>
      </c>
      <c r="Q82">
        <v>117406</v>
      </c>
      <c r="R82" s="53">
        <v>41518</v>
      </c>
      <c r="S82">
        <v>9</v>
      </c>
      <c r="T82" t="s">
        <v>203</v>
      </c>
      <c r="U82">
        <v>2013</v>
      </c>
    </row>
    <row r="83" spans="5:21" outlineLevel="1" x14ac:dyDescent="0.25">
      <c r="E83" t="s">
        <v>199</v>
      </c>
      <c r="F83" t="e" vm="34">
        <v>#VALUE!</v>
      </c>
      <c r="G83" t="e" cm="1" vm="35">
        <f t="array" ref="G83">_FV(PivotData[[#This Row],[Country]],"Image")</f>
        <v>#VALUE!</v>
      </c>
      <c r="H83" t="s">
        <v>196</v>
      </c>
      <c r="I83" t="s">
        <v>212</v>
      </c>
      <c r="J83">
        <v>663</v>
      </c>
      <c r="K83">
        <v>5</v>
      </c>
      <c r="L83">
        <v>125</v>
      </c>
      <c r="M83">
        <v>82875</v>
      </c>
      <c r="N83">
        <v>828.75</v>
      </c>
      <c r="O83">
        <v>82046.25</v>
      </c>
      <c r="P83">
        <v>79560</v>
      </c>
      <c r="Q83">
        <v>2486.25</v>
      </c>
      <c r="R83" s="53">
        <v>41548</v>
      </c>
      <c r="S83">
        <v>10</v>
      </c>
      <c r="T83" t="s">
        <v>204</v>
      </c>
      <c r="U83">
        <v>2013</v>
      </c>
    </row>
    <row r="84" spans="5:21" outlineLevel="1" x14ac:dyDescent="0.25">
      <c r="E84" t="s">
        <v>193</v>
      </c>
      <c r="F84" t="e" vm="34">
        <v>#VALUE!</v>
      </c>
      <c r="G84" t="e" cm="1" vm="35">
        <f t="array" ref="G84">_FV(PivotData[[#This Row],[Country]],"Image")</f>
        <v>#VALUE!</v>
      </c>
      <c r="H84" t="s">
        <v>205</v>
      </c>
      <c r="I84" t="s">
        <v>212</v>
      </c>
      <c r="J84">
        <v>1514</v>
      </c>
      <c r="K84">
        <v>10</v>
      </c>
      <c r="L84">
        <v>15</v>
      </c>
      <c r="M84">
        <v>22710</v>
      </c>
      <c r="N84">
        <v>227.1</v>
      </c>
      <c r="O84">
        <v>22482.9</v>
      </c>
      <c r="P84">
        <v>15140</v>
      </c>
      <c r="Q84">
        <v>7342.9000000000015</v>
      </c>
      <c r="R84" s="53">
        <v>41671</v>
      </c>
      <c r="S84">
        <v>2</v>
      </c>
      <c r="T84" t="s">
        <v>206</v>
      </c>
      <c r="U84">
        <v>2014</v>
      </c>
    </row>
    <row r="85" spans="5:21" outlineLevel="1" x14ac:dyDescent="0.25">
      <c r="E85" t="s">
        <v>189</v>
      </c>
      <c r="F85" t="e" vm="34">
        <v>#VALUE!</v>
      </c>
      <c r="G85" t="e" cm="1" vm="35">
        <f t="array" ref="G85">_FV(PivotData[[#This Row],[Country]],"Image")</f>
        <v>#VALUE!</v>
      </c>
      <c r="H85" t="s">
        <v>205</v>
      </c>
      <c r="I85" t="s">
        <v>212</v>
      </c>
      <c r="J85">
        <v>4492.5</v>
      </c>
      <c r="K85">
        <v>10</v>
      </c>
      <c r="L85">
        <v>7</v>
      </c>
      <c r="M85">
        <v>31447.5</v>
      </c>
      <c r="N85">
        <v>314.47500000000002</v>
      </c>
      <c r="O85">
        <v>31133.024999999998</v>
      </c>
      <c r="P85">
        <v>22462.5</v>
      </c>
      <c r="Q85">
        <v>8670.5249999999978</v>
      </c>
      <c r="R85" s="53">
        <v>41730</v>
      </c>
      <c r="S85">
        <v>4</v>
      </c>
      <c r="T85" t="s">
        <v>210</v>
      </c>
      <c r="U85">
        <v>2014</v>
      </c>
    </row>
    <row r="86" spans="5:21" outlineLevel="1" x14ac:dyDescent="0.25">
      <c r="E86" t="s">
        <v>199</v>
      </c>
      <c r="F86" t="e" vm="34">
        <v>#VALUE!</v>
      </c>
      <c r="G86" t="e" cm="1" vm="35">
        <f t="array" ref="G86">_FV(PivotData[[#This Row],[Country]],"Image")</f>
        <v>#VALUE!</v>
      </c>
      <c r="H86" t="s">
        <v>205</v>
      </c>
      <c r="I86" t="s">
        <v>212</v>
      </c>
      <c r="J86">
        <v>727</v>
      </c>
      <c r="K86">
        <v>10</v>
      </c>
      <c r="L86">
        <v>125</v>
      </c>
      <c r="M86">
        <v>90875</v>
      </c>
      <c r="N86">
        <v>908.75</v>
      </c>
      <c r="O86">
        <v>89966.25</v>
      </c>
      <c r="P86">
        <v>87240</v>
      </c>
      <c r="Q86">
        <v>2726.25</v>
      </c>
      <c r="R86" s="53">
        <v>41791</v>
      </c>
      <c r="S86">
        <v>6</v>
      </c>
      <c r="T86" t="s">
        <v>194</v>
      </c>
      <c r="U86">
        <v>2014</v>
      </c>
    </row>
    <row r="87" spans="5:21" outlineLevel="1" x14ac:dyDescent="0.25">
      <c r="E87" t="s">
        <v>199</v>
      </c>
      <c r="F87" t="e" vm="30">
        <v>#VALUE!</v>
      </c>
      <c r="G87" t="e" cm="1" vm="31">
        <f t="array" ref="G87">_FV(PivotData[[#This Row],[Country]],"Image")</f>
        <v>#VALUE!</v>
      </c>
      <c r="H87" t="s">
        <v>205</v>
      </c>
      <c r="I87" t="s">
        <v>212</v>
      </c>
      <c r="J87">
        <v>787</v>
      </c>
      <c r="K87">
        <v>10</v>
      </c>
      <c r="L87">
        <v>125</v>
      </c>
      <c r="M87">
        <v>98375</v>
      </c>
      <c r="N87">
        <v>983.75</v>
      </c>
      <c r="O87">
        <v>97391.25</v>
      </c>
      <c r="P87">
        <v>94440</v>
      </c>
      <c r="Q87">
        <v>2951.25</v>
      </c>
      <c r="R87" s="53">
        <v>41791</v>
      </c>
      <c r="S87">
        <v>6</v>
      </c>
      <c r="T87" t="s">
        <v>194</v>
      </c>
      <c r="U87">
        <v>2014</v>
      </c>
    </row>
    <row r="88" spans="5:21" outlineLevel="1" x14ac:dyDescent="0.25">
      <c r="E88" t="s">
        <v>199</v>
      </c>
      <c r="F88" t="e" vm="32">
        <v>#VALUE!</v>
      </c>
      <c r="G88" t="e" cm="1" vm="33">
        <f t="array" ref="G88">_FV(PivotData[[#This Row],[Country]],"Image")</f>
        <v>#VALUE!</v>
      </c>
      <c r="H88" t="s">
        <v>205</v>
      </c>
      <c r="I88" t="s">
        <v>212</v>
      </c>
      <c r="J88">
        <v>1823</v>
      </c>
      <c r="K88">
        <v>10</v>
      </c>
      <c r="L88">
        <v>125</v>
      </c>
      <c r="M88">
        <v>227875</v>
      </c>
      <c r="N88">
        <v>2278.75</v>
      </c>
      <c r="O88">
        <v>225596.25</v>
      </c>
      <c r="P88">
        <v>218760</v>
      </c>
      <c r="Q88">
        <v>6836.25</v>
      </c>
      <c r="R88" s="53">
        <v>41821</v>
      </c>
      <c r="S88">
        <v>7</v>
      </c>
      <c r="T88" t="s">
        <v>200</v>
      </c>
      <c r="U88">
        <v>2014</v>
      </c>
    </row>
    <row r="89" spans="5:21" outlineLevel="1" x14ac:dyDescent="0.25">
      <c r="E89" t="s">
        <v>193</v>
      </c>
      <c r="F89" t="e" vm="28">
        <v>#VALUE!</v>
      </c>
      <c r="G89" t="e" cm="1" vm="29">
        <f t="array" ref="G89">_FV(PivotData[[#This Row],[Country]],"Image")</f>
        <v>#VALUE!</v>
      </c>
      <c r="H89" t="s">
        <v>205</v>
      </c>
      <c r="I89" t="s">
        <v>212</v>
      </c>
      <c r="J89">
        <v>747</v>
      </c>
      <c r="K89">
        <v>10</v>
      </c>
      <c r="L89">
        <v>15</v>
      </c>
      <c r="M89">
        <v>11205</v>
      </c>
      <c r="N89">
        <v>112.05</v>
      </c>
      <c r="O89">
        <v>11092.95</v>
      </c>
      <c r="P89">
        <v>7470</v>
      </c>
      <c r="Q89">
        <v>3622.9500000000007</v>
      </c>
      <c r="R89" s="53">
        <v>41883</v>
      </c>
      <c r="S89">
        <v>9</v>
      </c>
      <c r="T89" t="s">
        <v>203</v>
      </c>
      <c r="U89">
        <v>2014</v>
      </c>
    </row>
    <row r="90" spans="5:21" outlineLevel="1" x14ac:dyDescent="0.25">
      <c r="E90" t="s">
        <v>198</v>
      </c>
      <c r="F90" t="e" vm="28">
        <v>#VALUE!</v>
      </c>
      <c r="G90" t="e" cm="1" vm="29">
        <f t="array" ref="G90">_FV(PivotData[[#This Row],[Country]],"Image")</f>
        <v>#VALUE!</v>
      </c>
      <c r="H90" t="s">
        <v>205</v>
      </c>
      <c r="I90" t="s">
        <v>212</v>
      </c>
      <c r="J90">
        <v>766</v>
      </c>
      <c r="K90">
        <v>10</v>
      </c>
      <c r="L90">
        <v>12</v>
      </c>
      <c r="M90">
        <v>9192</v>
      </c>
      <c r="N90">
        <v>91.92</v>
      </c>
      <c r="O90">
        <v>9100.08</v>
      </c>
      <c r="P90">
        <v>2298</v>
      </c>
      <c r="Q90">
        <v>6802.08</v>
      </c>
      <c r="R90" s="53">
        <v>41548</v>
      </c>
      <c r="S90">
        <v>10</v>
      </c>
      <c r="T90" t="s">
        <v>204</v>
      </c>
      <c r="U90">
        <v>2013</v>
      </c>
    </row>
    <row r="91" spans="5:21" outlineLevel="1" x14ac:dyDescent="0.25">
      <c r="E91" t="s">
        <v>201</v>
      </c>
      <c r="F91" t="e" vm="34">
        <v>#VALUE!</v>
      </c>
      <c r="G91" t="e" cm="1" vm="35">
        <f t="array" ref="G91">_FV(PivotData[[#This Row],[Country]],"Image")</f>
        <v>#VALUE!</v>
      </c>
      <c r="H91" t="s">
        <v>205</v>
      </c>
      <c r="I91" t="s">
        <v>212</v>
      </c>
      <c r="J91">
        <v>2905</v>
      </c>
      <c r="K91">
        <v>10</v>
      </c>
      <c r="L91">
        <v>300</v>
      </c>
      <c r="M91">
        <v>871500</v>
      </c>
      <c r="N91">
        <v>8715</v>
      </c>
      <c r="O91">
        <v>862785</v>
      </c>
      <c r="P91">
        <v>726250</v>
      </c>
      <c r="Q91">
        <v>136535</v>
      </c>
      <c r="R91" s="53">
        <v>41944</v>
      </c>
      <c r="S91">
        <v>11</v>
      </c>
      <c r="T91" t="s">
        <v>207</v>
      </c>
      <c r="U91">
        <v>2014</v>
      </c>
    </row>
    <row r="92" spans="5:21" outlineLevel="1" x14ac:dyDescent="0.25">
      <c r="E92" t="s">
        <v>189</v>
      </c>
      <c r="F92" t="e" vm="30">
        <v>#VALUE!</v>
      </c>
      <c r="G92" t="e" cm="1" vm="31">
        <f t="array" ref="G92">_FV(PivotData[[#This Row],[Country]],"Image")</f>
        <v>#VALUE!</v>
      </c>
      <c r="H92" t="s">
        <v>205</v>
      </c>
      <c r="I92" t="s">
        <v>212</v>
      </c>
      <c r="J92">
        <v>2155</v>
      </c>
      <c r="K92">
        <v>10</v>
      </c>
      <c r="L92">
        <v>350</v>
      </c>
      <c r="M92">
        <v>754250</v>
      </c>
      <c r="N92">
        <v>7542.5</v>
      </c>
      <c r="O92">
        <v>746707.5</v>
      </c>
      <c r="P92">
        <v>560300</v>
      </c>
      <c r="Q92">
        <v>186407.5</v>
      </c>
      <c r="R92" s="53">
        <v>41974</v>
      </c>
      <c r="S92">
        <v>12</v>
      </c>
      <c r="T92" t="s">
        <v>195</v>
      </c>
      <c r="U92">
        <v>2014</v>
      </c>
    </row>
    <row r="93" spans="5:21" outlineLevel="1" x14ac:dyDescent="0.25">
      <c r="E93" t="s">
        <v>189</v>
      </c>
      <c r="F93" t="e" vm="30">
        <v>#VALUE!</v>
      </c>
      <c r="G93" t="e" cm="1" vm="31">
        <f t="array" ref="G93">_FV(PivotData[[#This Row],[Country]],"Image")</f>
        <v>#VALUE!</v>
      </c>
      <c r="H93" t="s">
        <v>208</v>
      </c>
      <c r="I93" t="s">
        <v>212</v>
      </c>
      <c r="J93">
        <v>3864</v>
      </c>
      <c r="K93">
        <v>120</v>
      </c>
      <c r="L93">
        <v>20</v>
      </c>
      <c r="M93">
        <v>77280</v>
      </c>
      <c r="N93">
        <v>772.80000000000007</v>
      </c>
      <c r="O93">
        <v>76507.200000000012</v>
      </c>
      <c r="P93">
        <v>38640</v>
      </c>
      <c r="Q93">
        <v>37867.200000000004</v>
      </c>
      <c r="R93" s="53">
        <v>41730</v>
      </c>
      <c r="S93">
        <v>4</v>
      </c>
      <c r="T93" t="s">
        <v>210</v>
      </c>
      <c r="U93">
        <v>2014</v>
      </c>
    </row>
    <row r="94" spans="5:21" outlineLevel="1" x14ac:dyDescent="0.25">
      <c r="E94" t="s">
        <v>189</v>
      </c>
      <c r="F94" t="e" vm="32">
        <v>#VALUE!</v>
      </c>
      <c r="G94" t="e" cm="1" vm="33">
        <f t="array" ref="G94">_FV(PivotData[[#This Row],[Country]],"Image")</f>
        <v>#VALUE!</v>
      </c>
      <c r="H94" t="s">
        <v>208</v>
      </c>
      <c r="I94" t="s">
        <v>212</v>
      </c>
      <c r="J94">
        <v>362</v>
      </c>
      <c r="K94">
        <v>120</v>
      </c>
      <c r="L94">
        <v>7</v>
      </c>
      <c r="M94">
        <v>2534</v>
      </c>
      <c r="N94">
        <v>25.34</v>
      </c>
      <c r="O94">
        <v>2508.66</v>
      </c>
      <c r="P94">
        <v>1810</v>
      </c>
      <c r="Q94">
        <v>698.65999999999985</v>
      </c>
      <c r="R94" s="53">
        <v>41760</v>
      </c>
      <c r="S94">
        <v>5</v>
      </c>
      <c r="T94" t="s">
        <v>213</v>
      </c>
      <c r="U94">
        <v>2014</v>
      </c>
    </row>
    <row r="95" spans="5:21" outlineLevel="1" x14ac:dyDescent="0.25">
      <c r="E95" t="s">
        <v>199</v>
      </c>
      <c r="F95" t="e" vm="26">
        <v>#VALUE!</v>
      </c>
      <c r="G95" t="e" cm="1" vm="27">
        <f t="array" ref="G95">_FV(PivotData[[#This Row],[Country]],"Image")</f>
        <v>#VALUE!</v>
      </c>
      <c r="H95" t="s">
        <v>208</v>
      </c>
      <c r="I95" t="s">
        <v>212</v>
      </c>
      <c r="J95">
        <v>923</v>
      </c>
      <c r="K95">
        <v>120</v>
      </c>
      <c r="L95">
        <v>125</v>
      </c>
      <c r="M95">
        <v>115375</v>
      </c>
      <c r="N95">
        <v>1153.75</v>
      </c>
      <c r="O95">
        <v>114221.25</v>
      </c>
      <c r="P95">
        <v>110760</v>
      </c>
      <c r="Q95">
        <v>3461.25</v>
      </c>
      <c r="R95" s="53">
        <v>41852</v>
      </c>
      <c r="S95">
        <v>8</v>
      </c>
      <c r="T95" t="s">
        <v>202</v>
      </c>
      <c r="U95">
        <v>2014</v>
      </c>
    </row>
    <row r="96" spans="5:21" outlineLevel="1" x14ac:dyDescent="0.25">
      <c r="E96" t="s">
        <v>199</v>
      </c>
      <c r="F96" t="e" vm="34">
        <v>#VALUE!</v>
      </c>
      <c r="G96" t="e" cm="1" vm="35">
        <f t="array" ref="G96">_FV(PivotData[[#This Row],[Country]],"Image")</f>
        <v>#VALUE!</v>
      </c>
      <c r="H96" t="s">
        <v>208</v>
      </c>
      <c r="I96" t="s">
        <v>212</v>
      </c>
      <c r="J96">
        <v>663</v>
      </c>
      <c r="K96">
        <v>120</v>
      </c>
      <c r="L96">
        <v>125</v>
      </c>
      <c r="M96">
        <v>82875</v>
      </c>
      <c r="N96">
        <v>828.75</v>
      </c>
      <c r="O96">
        <v>82046.25</v>
      </c>
      <c r="P96">
        <v>79560</v>
      </c>
      <c r="Q96">
        <v>2486.25</v>
      </c>
      <c r="R96" s="53">
        <v>41548</v>
      </c>
      <c r="S96">
        <v>10</v>
      </c>
      <c r="T96" t="s">
        <v>204</v>
      </c>
      <c r="U96">
        <v>2013</v>
      </c>
    </row>
    <row r="97" spans="5:21" outlineLevel="1" x14ac:dyDescent="0.25">
      <c r="E97" t="s">
        <v>189</v>
      </c>
      <c r="F97" t="e" vm="26">
        <v>#VALUE!</v>
      </c>
      <c r="G97" t="e" cm="1" vm="27">
        <f t="array" ref="G97">_FV(PivotData[[#This Row],[Country]],"Image")</f>
        <v>#VALUE!</v>
      </c>
      <c r="H97" t="s">
        <v>208</v>
      </c>
      <c r="I97" t="s">
        <v>212</v>
      </c>
      <c r="J97">
        <v>2092</v>
      </c>
      <c r="K97">
        <v>120</v>
      </c>
      <c r="L97">
        <v>7</v>
      </c>
      <c r="M97">
        <v>14644</v>
      </c>
      <c r="N97">
        <v>146.44</v>
      </c>
      <c r="O97">
        <v>14497.56</v>
      </c>
      <c r="P97">
        <v>10460</v>
      </c>
      <c r="Q97">
        <v>4037.5599999999995</v>
      </c>
      <c r="R97" s="53">
        <v>41579</v>
      </c>
      <c r="S97">
        <v>11</v>
      </c>
      <c r="T97" t="s">
        <v>207</v>
      </c>
      <c r="U97">
        <v>2013</v>
      </c>
    </row>
    <row r="98" spans="5:21" outlineLevel="1" x14ac:dyDescent="0.25">
      <c r="E98" t="s">
        <v>189</v>
      </c>
      <c r="F98" t="e" vm="28">
        <v>#VALUE!</v>
      </c>
      <c r="G98" t="e" cm="1" vm="29">
        <f t="array" ref="G98">_FV(PivotData[[#This Row],[Country]],"Image")</f>
        <v>#VALUE!</v>
      </c>
      <c r="H98" t="s">
        <v>209</v>
      </c>
      <c r="I98" t="s">
        <v>212</v>
      </c>
      <c r="J98">
        <v>263</v>
      </c>
      <c r="K98">
        <v>250</v>
      </c>
      <c r="L98">
        <v>7</v>
      </c>
      <c r="M98">
        <v>1841</v>
      </c>
      <c r="N98">
        <v>18.41</v>
      </c>
      <c r="O98">
        <v>1822.59</v>
      </c>
      <c r="P98">
        <v>1315</v>
      </c>
      <c r="Q98">
        <v>507.58999999999992</v>
      </c>
      <c r="R98" s="53">
        <v>41699</v>
      </c>
      <c r="S98">
        <v>3</v>
      </c>
      <c r="T98" t="s">
        <v>197</v>
      </c>
      <c r="U98">
        <v>2014</v>
      </c>
    </row>
    <row r="99" spans="5:21" outlineLevel="1" x14ac:dyDescent="0.25">
      <c r="E99" t="s">
        <v>189</v>
      </c>
      <c r="F99" t="e" vm="26">
        <v>#VALUE!</v>
      </c>
      <c r="G99" t="e" cm="1" vm="27">
        <f t="array" ref="G99">_FV(PivotData[[#This Row],[Country]],"Image")</f>
        <v>#VALUE!</v>
      </c>
      <c r="H99" t="s">
        <v>209</v>
      </c>
      <c r="I99" t="s">
        <v>212</v>
      </c>
      <c r="J99">
        <v>943.5</v>
      </c>
      <c r="K99">
        <v>250</v>
      </c>
      <c r="L99">
        <v>350</v>
      </c>
      <c r="M99">
        <v>330225</v>
      </c>
      <c r="N99">
        <v>3302.25</v>
      </c>
      <c r="O99">
        <v>326922.75</v>
      </c>
      <c r="P99">
        <v>245310</v>
      </c>
      <c r="Q99">
        <v>81612.75</v>
      </c>
      <c r="R99" s="53">
        <v>41730</v>
      </c>
      <c r="S99">
        <v>4</v>
      </c>
      <c r="T99" t="s">
        <v>210</v>
      </c>
      <c r="U99">
        <v>2014</v>
      </c>
    </row>
    <row r="100" spans="5:21" outlineLevel="1" x14ac:dyDescent="0.25">
      <c r="E100" t="s">
        <v>199</v>
      </c>
      <c r="F100" t="e" vm="34">
        <v>#VALUE!</v>
      </c>
      <c r="G100" t="e" cm="1" vm="35">
        <f t="array" ref="G100">_FV(PivotData[[#This Row],[Country]],"Image")</f>
        <v>#VALUE!</v>
      </c>
      <c r="H100" t="s">
        <v>209</v>
      </c>
      <c r="I100" t="s">
        <v>212</v>
      </c>
      <c r="J100">
        <v>727</v>
      </c>
      <c r="K100">
        <v>250</v>
      </c>
      <c r="L100">
        <v>125</v>
      </c>
      <c r="M100">
        <v>90875</v>
      </c>
      <c r="N100">
        <v>908.75</v>
      </c>
      <c r="O100">
        <v>89966.25</v>
      </c>
      <c r="P100">
        <v>87240</v>
      </c>
      <c r="Q100">
        <v>2726.25</v>
      </c>
      <c r="R100" s="53">
        <v>41791</v>
      </c>
      <c r="S100">
        <v>6</v>
      </c>
      <c r="T100" t="s">
        <v>194</v>
      </c>
      <c r="U100">
        <v>2014</v>
      </c>
    </row>
    <row r="101" spans="5:21" outlineLevel="1" x14ac:dyDescent="0.25">
      <c r="E101" t="s">
        <v>199</v>
      </c>
      <c r="F101" t="e" vm="30">
        <v>#VALUE!</v>
      </c>
      <c r="G101" t="e" cm="1" vm="31">
        <f t="array" ref="G101">_FV(PivotData[[#This Row],[Country]],"Image")</f>
        <v>#VALUE!</v>
      </c>
      <c r="H101" t="s">
        <v>209</v>
      </c>
      <c r="I101" t="s">
        <v>212</v>
      </c>
      <c r="J101">
        <v>787</v>
      </c>
      <c r="K101">
        <v>250</v>
      </c>
      <c r="L101">
        <v>125</v>
      </c>
      <c r="M101">
        <v>98375</v>
      </c>
      <c r="N101">
        <v>983.75</v>
      </c>
      <c r="O101">
        <v>97391.25</v>
      </c>
      <c r="P101">
        <v>94440</v>
      </c>
      <c r="Q101">
        <v>2951.25</v>
      </c>
      <c r="R101" s="53">
        <v>41791</v>
      </c>
      <c r="S101">
        <v>6</v>
      </c>
      <c r="T101" t="s">
        <v>194</v>
      </c>
      <c r="U101">
        <v>2014</v>
      </c>
    </row>
    <row r="102" spans="5:21" outlineLevel="1" x14ac:dyDescent="0.25">
      <c r="E102" t="s">
        <v>201</v>
      </c>
      <c r="F102" t="e" vm="28">
        <v>#VALUE!</v>
      </c>
      <c r="G102" t="e" cm="1" vm="29">
        <f t="array" ref="G102">_FV(PivotData[[#This Row],[Country]],"Image")</f>
        <v>#VALUE!</v>
      </c>
      <c r="H102" t="s">
        <v>209</v>
      </c>
      <c r="I102" t="s">
        <v>212</v>
      </c>
      <c r="J102">
        <v>986</v>
      </c>
      <c r="K102">
        <v>250</v>
      </c>
      <c r="L102">
        <v>300</v>
      </c>
      <c r="M102">
        <v>295800</v>
      </c>
      <c r="N102">
        <v>2958</v>
      </c>
      <c r="O102">
        <v>292842</v>
      </c>
      <c r="P102">
        <v>246500</v>
      </c>
      <c r="Q102">
        <v>46342</v>
      </c>
      <c r="R102" s="53">
        <v>41883</v>
      </c>
      <c r="S102">
        <v>9</v>
      </c>
      <c r="T102" t="s">
        <v>203</v>
      </c>
      <c r="U102">
        <v>2014</v>
      </c>
    </row>
    <row r="103" spans="5:21" outlineLevel="1" x14ac:dyDescent="0.25">
      <c r="E103" t="s">
        <v>201</v>
      </c>
      <c r="F103" t="e" vm="32">
        <v>#VALUE!</v>
      </c>
      <c r="G103" t="e" cm="1" vm="33">
        <f t="array" ref="G103">_FV(PivotData[[#This Row],[Country]],"Image")</f>
        <v>#VALUE!</v>
      </c>
      <c r="H103" t="s">
        <v>209</v>
      </c>
      <c r="I103" t="s">
        <v>212</v>
      </c>
      <c r="J103">
        <v>494</v>
      </c>
      <c r="K103">
        <v>250</v>
      </c>
      <c r="L103">
        <v>300</v>
      </c>
      <c r="M103">
        <v>148200</v>
      </c>
      <c r="N103">
        <v>1482</v>
      </c>
      <c r="O103">
        <v>146718</v>
      </c>
      <c r="P103">
        <v>123500</v>
      </c>
      <c r="Q103">
        <v>23218</v>
      </c>
      <c r="R103" s="53">
        <v>41548</v>
      </c>
      <c r="S103">
        <v>10</v>
      </c>
      <c r="T103" t="s">
        <v>204</v>
      </c>
      <c r="U103">
        <v>2013</v>
      </c>
    </row>
    <row r="104" spans="5:21" outlineLevel="1" x14ac:dyDescent="0.25">
      <c r="E104" t="s">
        <v>189</v>
      </c>
      <c r="F104" t="e" vm="32">
        <v>#VALUE!</v>
      </c>
      <c r="G104" t="e" cm="1" vm="33">
        <f t="array" ref="G104">_FV(PivotData[[#This Row],[Country]],"Image")</f>
        <v>#VALUE!</v>
      </c>
      <c r="H104" t="s">
        <v>209</v>
      </c>
      <c r="I104" t="s">
        <v>212</v>
      </c>
      <c r="J104">
        <v>1397</v>
      </c>
      <c r="K104">
        <v>250</v>
      </c>
      <c r="L104">
        <v>350</v>
      </c>
      <c r="M104">
        <v>488950</v>
      </c>
      <c r="N104">
        <v>4889.5</v>
      </c>
      <c r="O104">
        <v>484060.5</v>
      </c>
      <c r="P104">
        <v>363220</v>
      </c>
      <c r="Q104">
        <v>120840.5</v>
      </c>
      <c r="R104" s="53">
        <v>41913</v>
      </c>
      <c r="S104">
        <v>10</v>
      </c>
      <c r="T104" t="s">
        <v>204</v>
      </c>
      <c r="U104">
        <v>2014</v>
      </c>
    </row>
    <row r="105" spans="5:21" outlineLevel="1" x14ac:dyDescent="0.25">
      <c r="E105" t="s">
        <v>199</v>
      </c>
      <c r="F105" t="e" vm="30">
        <v>#VALUE!</v>
      </c>
      <c r="G105" t="e" cm="1" vm="31">
        <f t="array" ref="G105">_FV(PivotData[[#This Row],[Country]],"Image")</f>
        <v>#VALUE!</v>
      </c>
      <c r="H105" t="s">
        <v>209</v>
      </c>
      <c r="I105" t="s">
        <v>212</v>
      </c>
      <c r="J105">
        <v>1744</v>
      </c>
      <c r="K105">
        <v>250</v>
      </c>
      <c r="L105">
        <v>125</v>
      </c>
      <c r="M105">
        <v>218000</v>
      </c>
      <c r="N105">
        <v>2180</v>
      </c>
      <c r="O105">
        <v>215820</v>
      </c>
      <c r="P105">
        <v>209280</v>
      </c>
      <c r="Q105">
        <v>6540</v>
      </c>
      <c r="R105" s="53">
        <v>41944</v>
      </c>
      <c r="S105">
        <v>11</v>
      </c>
      <c r="T105" t="s">
        <v>207</v>
      </c>
      <c r="U105">
        <v>2014</v>
      </c>
    </row>
    <row r="106" spans="5:21" outlineLevel="1" x14ac:dyDescent="0.25">
      <c r="E106" t="s">
        <v>198</v>
      </c>
      <c r="F106" t="e" vm="34">
        <v>#VALUE!</v>
      </c>
      <c r="G106" t="e" cm="1" vm="35">
        <f t="array" ref="G106">_FV(PivotData[[#This Row],[Country]],"Image")</f>
        <v>#VALUE!</v>
      </c>
      <c r="H106" t="s">
        <v>211</v>
      </c>
      <c r="I106" t="s">
        <v>212</v>
      </c>
      <c r="J106">
        <v>1989</v>
      </c>
      <c r="K106">
        <v>260</v>
      </c>
      <c r="L106">
        <v>12</v>
      </c>
      <c r="M106">
        <v>23868</v>
      </c>
      <c r="N106">
        <v>238.68</v>
      </c>
      <c r="O106">
        <v>23629.32</v>
      </c>
      <c r="P106">
        <v>5967</v>
      </c>
      <c r="Q106">
        <v>17662.32</v>
      </c>
      <c r="R106" s="53">
        <v>41518</v>
      </c>
      <c r="S106">
        <v>9</v>
      </c>
      <c r="T106" t="s">
        <v>203</v>
      </c>
      <c r="U106">
        <v>2013</v>
      </c>
    </row>
    <row r="107" spans="5:21" outlineLevel="1" x14ac:dyDescent="0.25">
      <c r="E107" t="s">
        <v>193</v>
      </c>
      <c r="F107" t="e" vm="30">
        <v>#VALUE!</v>
      </c>
      <c r="G107" t="e" cm="1" vm="31">
        <f t="array" ref="G107">_FV(PivotData[[#This Row],[Country]],"Image")</f>
        <v>#VALUE!</v>
      </c>
      <c r="H107" t="s">
        <v>211</v>
      </c>
      <c r="I107" t="s">
        <v>212</v>
      </c>
      <c r="J107">
        <v>321</v>
      </c>
      <c r="K107">
        <v>260</v>
      </c>
      <c r="L107">
        <v>15</v>
      </c>
      <c r="M107">
        <v>4815</v>
      </c>
      <c r="N107">
        <v>48.15</v>
      </c>
      <c r="O107">
        <v>4766.8500000000004</v>
      </c>
      <c r="P107">
        <v>3210</v>
      </c>
      <c r="Q107">
        <v>1556.8500000000004</v>
      </c>
      <c r="R107" s="53">
        <v>41579</v>
      </c>
      <c r="S107">
        <v>11</v>
      </c>
      <c r="T107" t="s">
        <v>207</v>
      </c>
      <c r="U107">
        <v>2013</v>
      </c>
    </row>
    <row r="108" spans="5:21" outlineLevel="1" x14ac:dyDescent="0.25">
      <c r="E108" t="s">
        <v>199</v>
      </c>
      <c r="F108" t="e" vm="26">
        <v>#VALUE!</v>
      </c>
      <c r="G108" t="e" cm="1" vm="27">
        <f t="array" ref="G108">_FV(PivotData[[#This Row],[Country]],"Image")</f>
        <v>#VALUE!</v>
      </c>
      <c r="H108" t="s">
        <v>190</v>
      </c>
      <c r="I108" t="s">
        <v>212</v>
      </c>
      <c r="J108">
        <v>742.5</v>
      </c>
      <c r="K108">
        <v>3</v>
      </c>
      <c r="L108">
        <v>125</v>
      </c>
      <c r="M108">
        <v>92812.5</v>
      </c>
      <c r="N108">
        <v>1856.25</v>
      </c>
      <c r="O108">
        <v>90956.25</v>
      </c>
      <c r="P108">
        <v>89100</v>
      </c>
      <c r="Q108">
        <v>1856.25</v>
      </c>
      <c r="R108" s="53">
        <v>41730</v>
      </c>
      <c r="S108">
        <v>4</v>
      </c>
      <c r="T108" t="s">
        <v>210</v>
      </c>
      <c r="U108">
        <v>2014</v>
      </c>
    </row>
    <row r="109" spans="5:21" outlineLevel="1" x14ac:dyDescent="0.25">
      <c r="E109" t="s">
        <v>198</v>
      </c>
      <c r="F109" t="e" vm="26">
        <v>#VALUE!</v>
      </c>
      <c r="G109" t="e" cm="1" vm="27">
        <f t="array" ref="G109">_FV(PivotData[[#This Row],[Country]],"Image")</f>
        <v>#VALUE!</v>
      </c>
      <c r="H109" t="s">
        <v>190</v>
      </c>
      <c r="I109" t="s">
        <v>212</v>
      </c>
      <c r="J109">
        <v>1295</v>
      </c>
      <c r="K109">
        <v>3</v>
      </c>
      <c r="L109">
        <v>12</v>
      </c>
      <c r="M109">
        <v>15540</v>
      </c>
      <c r="N109">
        <v>310.8</v>
      </c>
      <c r="O109">
        <v>15229.2</v>
      </c>
      <c r="P109">
        <v>3885</v>
      </c>
      <c r="Q109">
        <v>11344.2</v>
      </c>
      <c r="R109" s="53">
        <v>41913</v>
      </c>
      <c r="S109">
        <v>10</v>
      </c>
      <c r="T109" t="s">
        <v>204</v>
      </c>
      <c r="U109">
        <v>2014</v>
      </c>
    </row>
    <row r="110" spans="5:21" outlineLevel="1" x14ac:dyDescent="0.25">
      <c r="E110" t="s">
        <v>201</v>
      </c>
      <c r="F110" t="e" vm="28">
        <v>#VALUE!</v>
      </c>
      <c r="G110" t="e" cm="1" vm="29">
        <f t="array" ref="G110">_FV(PivotData[[#This Row],[Country]],"Image")</f>
        <v>#VALUE!</v>
      </c>
      <c r="H110" t="s">
        <v>190</v>
      </c>
      <c r="I110" t="s">
        <v>212</v>
      </c>
      <c r="J110">
        <v>214</v>
      </c>
      <c r="K110">
        <v>3</v>
      </c>
      <c r="L110">
        <v>300</v>
      </c>
      <c r="M110">
        <v>64200</v>
      </c>
      <c r="N110">
        <v>1284</v>
      </c>
      <c r="O110">
        <v>62916</v>
      </c>
      <c r="P110">
        <v>53500</v>
      </c>
      <c r="Q110">
        <v>9416</v>
      </c>
      <c r="R110" s="53">
        <v>41548</v>
      </c>
      <c r="S110">
        <v>10</v>
      </c>
      <c r="T110" t="s">
        <v>204</v>
      </c>
      <c r="U110">
        <v>2013</v>
      </c>
    </row>
    <row r="111" spans="5:21" outlineLevel="1" x14ac:dyDescent="0.25">
      <c r="E111" t="s">
        <v>189</v>
      </c>
      <c r="F111" t="e" vm="30">
        <v>#VALUE!</v>
      </c>
      <c r="G111" t="e" cm="1" vm="31">
        <f t="array" ref="G111">_FV(PivotData[[#This Row],[Country]],"Image")</f>
        <v>#VALUE!</v>
      </c>
      <c r="H111" t="s">
        <v>190</v>
      </c>
      <c r="I111" t="s">
        <v>212</v>
      </c>
      <c r="J111">
        <v>2145</v>
      </c>
      <c r="K111">
        <v>3</v>
      </c>
      <c r="L111">
        <v>7</v>
      </c>
      <c r="M111">
        <v>15015</v>
      </c>
      <c r="N111">
        <v>300.3</v>
      </c>
      <c r="O111">
        <v>14714.7</v>
      </c>
      <c r="P111">
        <v>10725</v>
      </c>
      <c r="Q111">
        <v>3989.7000000000007</v>
      </c>
      <c r="R111" s="53">
        <v>41579</v>
      </c>
      <c r="S111">
        <v>11</v>
      </c>
      <c r="T111" t="s">
        <v>207</v>
      </c>
      <c r="U111">
        <v>2013</v>
      </c>
    </row>
    <row r="112" spans="5:21" outlineLevel="1" x14ac:dyDescent="0.25">
      <c r="E112" t="s">
        <v>189</v>
      </c>
      <c r="F112" t="e" vm="26">
        <v>#VALUE!</v>
      </c>
      <c r="G112" t="e" cm="1" vm="27">
        <f t="array" ref="G112">_FV(PivotData[[#This Row],[Country]],"Image")</f>
        <v>#VALUE!</v>
      </c>
      <c r="H112" t="s">
        <v>190</v>
      </c>
      <c r="I112" t="s">
        <v>212</v>
      </c>
      <c r="J112">
        <v>2852</v>
      </c>
      <c r="K112">
        <v>3</v>
      </c>
      <c r="L112">
        <v>350</v>
      </c>
      <c r="M112">
        <v>998200</v>
      </c>
      <c r="N112">
        <v>19964</v>
      </c>
      <c r="O112">
        <v>978236</v>
      </c>
      <c r="P112">
        <v>741520</v>
      </c>
      <c r="Q112">
        <v>236716</v>
      </c>
      <c r="R112" s="53">
        <v>41974</v>
      </c>
      <c r="S112">
        <v>12</v>
      </c>
      <c r="T112" t="s">
        <v>195</v>
      </c>
      <c r="U112">
        <v>2014</v>
      </c>
    </row>
    <row r="113" spans="5:21" outlineLevel="1" x14ac:dyDescent="0.25">
      <c r="E113" t="s">
        <v>198</v>
      </c>
      <c r="F113" t="e" vm="34">
        <v>#VALUE!</v>
      </c>
      <c r="G113" t="e" cm="1" vm="35">
        <f t="array" ref="G113">_FV(PivotData[[#This Row],[Country]],"Image")</f>
        <v>#VALUE!</v>
      </c>
      <c r="H113" t="s">
        <v>196</v>
      </c>
      <c r="I113" t="s">
        <v>212</v>
      </c>
      <c r="J113">
        <v>1142</v>
      </c>
      <c r="K113">
        <v>5</v>
      </c>
      <c r="L113">
        <v>12</v>
      </c>
      <c r="M113">
        <v>13704</v>
      </c>
      <c r="N113">
        <v>274.08</v>
      </c>
      <c r="O113">
        <v>13429.92</v>
      </c>
      <c r="P113">
        <v>3426</v>
      </c>
      <c r="Q113">
        <v>10003.92</v>
      </c>
      <c r="R113" s="53">
        <v>41791</v>
      </c>
      <c r="S113">
        <v>6</v>
      </c>
      <c r="T113" t="s">
        <v>194</v>
      </c>
      <c r="U113">
        <v>2014</v>
      </c>
    </row>
    <row r="114" spans="5:21" outlineLevel="1" x14ac:dyDescent="0.25">
      <c r="E114" t="s">
        <v>189</v>
      </c>
      <c r="F114" t="e" vm="34">
        <v>#VALUE!</v>
      </c>
      <c r="G114" t="e" cm="1" vm="35">
        <f t="array" ref="G114">_FV(PivotData[[#This Row],[Country]],"Image")</f>
        <v>#VALUE!</v>
      </c>
      <c r="H114" t="s">
        <v>196</v>
      </c>
      <c r="I114" t="s">
        <v>212</v>
      </c>
      <c r="J114">
        <v>1566</v>
      </c>
      <c r="K114">
        <v>5</v>
      </c>
      <c r="L114">
        <v>20</v>
      </c>
      <c r="M114">
        <v>31320</v>
      </c>
      <c r="N114">
        <v>626.4</v>
      </c>
      <c r="O114">
        <v>30693.599999999999</v>
      </c>
      <c r="P114">
        <v>15660</v>
      </c>
      <c r="Q114">
        <v>15033.599999999999</v>
      </c>
      <c r="R114" s="53">
        <v>41913</v>
      </c>
      <c r="S114">
        <v>10</v>
      </c>
      <c r="T114" t="s">
        <v>204</v>
      </c>
      <c r="U114">
        <v>2014</v>
      </c>
    </row>
    <row r="115" spans="5:21" outlineLevel="1" x14ac:dyDescent="0.25">
      <c r="E115" t="s">
        <v>198</v>
      </c>
      <c r="F115" t="e" vm="32">
        <v>#VALUE!</v>
      </c>
      <c r="G115" t="e" cm="1" vm="33">
        <f t="array" ref="G115">_FV(PivotData[[#This Row],[Country]],"Image")</f>
        <v>#VALUE!</v>
      </c>
      <c r="H115" t="s">
        <v>196</v>
      </c>
      <c r="I115" t="s">
        <v>212</v>
      </c>
      <c r="J115">
        <v>690</v>
      </c>
      <c r="K115">
        <v>5</v>
      </c>
      <c r="L115">
        <v>12</v>
      </c>
      <c r="M115">
        <v>8280</v>
      </c>
      <c r="N115">
        <v>165.6</v>
      </c>
      <c r="O115">
        <v>8114.4</v>
      </c>
      <c r="P115">
        <v>2070</v>
      </c>
      <c r="Q115">
        <v>6044.4</v>
      </c>
      <c r="R115" s="53">
        <v>41944</v>
      </c>
      <c r="S115">
        <v>11</v>
      </c>
      <c r="T115" t="s">
        <v>207</v>
      </c>
      <c r="U115">
        <v>2014</v>
      </c>
    </row>
    <row r="116" spans="5:21" outlineLevel="1" x14ac:dyDescent="0.25">
      <c r="E116" t="s">
        <v>199</v>
      </c>
      <c r="F116" t="e" vm="32">
        <v>#VALUE!</v>
      </c>
      <c r="G116" t="e" cm="1" vm="33">
        <f t="array" ref="G116">_FV(PivotData[[#This Row],[Country]],"Image")</f>
        <v>#VALUE!</v>
      </c>
      <c r="H116" t="s">
        <v>196</v>
      </c>
      <c r="I116" t="s">
        <v>212</v>
      </c>
      <c r="J116">
        <v>1660</v>
      </c>
      <c r="K116">
        <v>5</v>
      </c>
      <c r="L116">
        <v>125</v>
      </c>
      <c r="M116">
        <v>207500</v>
      </c>
      <c r="N116">
        <v>4150</v>
      </c>
      <c r="O116">
        <v>203350</v>
      </c>
      <c r="P116">
        <v>199200</v>
      </c>
      <c r="Q116">
        <v>4150</v>
      </c>
      <c r="R116" s="53">
        <v>41579</v>
      </c>
      <c r="S116">
        <v>11</v>
      </c>
      <c r="T116" t="s">
        <v>207</v>
      </c>
      <c r="U116">
        <v>2013</v>
      </c>
    </row>
    <row r="117" spans="5:21" outlineLevel="1" x14ac:dyDescent="0.25">
      <c r="E117" t="s">
        <v>193</v>
      </c>
      <c r="F117" t="e" vm="26">
        <v>#VALUE!</v>
      </c>
      <c r="G117" t="e" cm="1" vm="27">
        <f t="array" ref="G117">_FV(PivotData[[#This Row],[Country]],"Image")</f>
        <v>#VALUE!</v>
      </c>
      <c r="H117" t="s">
        <v>205</v>
      </c>
      <c r="I117" t="s">
        <v>212</v>
      </c>
      <c r="J117">
        <v>2363</v>
      </c>
      <c r="K117">
        <v>10</v>
      </c>
      <c r="L117">
        <v>15</v>
      </c>
      <c r="M117">
        <v>35445</v>
      </c>
      <c r="N117">
        <v>708.9</v>
      </c>
      <c r="O117">
        <v>34736.1</v>
      </c>
      <c r="P117">
        <v>23630</v>
      </c>
      <c r="Q117">
        <v>11106.099999999999</v>
      </c>
      <c r="R117" s="53">
        <v>41671</v>
      </c>
      <c r="S117">
        <v>2</v>
      </c>
      <c r="T117" t="s">
        <v>206</v>
      </c>
      <c r="U117">
        <v>2014</v>
      </c>
    </row>
    <row r="118" spans="5:21" outlineLevel="1" x14ac:dyDescent="0.25">
      <c r="E118" t="s">
        <v>201</v>
      </c>
      <c r="F118" t="e" vm="30">
        <v>#VALUE!</v>
      </c>
      <c r="G118" t="e" cm="1" vm="31">
        <f t="array" ref="G118">_FV(PivotData[[#This Row],[Country]],"Image")</f>
        <v>#VALUE!</v>
      </c>
      <c r="H118" t="s">
        <v>205</v>
      </c>
      <c r="I118" t="s">
        <v>212</v>
      </c>
      <c r="J118">
        <v>918</v>
      </c>
      <c r="K118">
        <v>10</v>
      </c>
      <c r="L118">
        <v>300</v>
      </c>
      <c r="M118">
        <v>275400</v>
      </c>
      <c r="N118">
        <v>5508</v>
      </c>
      <c r="O118">
        <v>269892</v>
      </c>
      <c r="P118">
        <v>229500</v>
      </c>
      <c r="Q118">
        <v>40392</v>
      </c>
      <c r="R118" s="53">
        <v>41760</v>
      </c>
      <c r="S118">
        <v>5</v>
      </c>
      <c r="T118" t="s">
        <v>213</v>
      </c>
      <c r="U118">
        <v>2014</v>
      </c>
    </row>
    <row r="119" spans="5:21" outlineLevel="1" x14ac:dyDescent="0.25">
      <c r="E119" t="s">
        <v>201</v>
      </c>
      <c r="F119" t="e" vm="28">
        <v>#VALUE!</v>
      </c>
      <c r="G119" t="e" cm="1" vm="29">
        <f t="array" ref="G119">_FV(PivotData[[#This Row],[Country]],"Image")</f>
        <v>#VALUE!</v>
      </c>
      <c r="H119" t="s">
        <v>205</v>
      </c>
      <c r="I119" t="s">
        <v>212</v>
      </c>
      <c r="J119">
        <v>1728</v>
      </c>
      <c r="K119">
        <v>10</v>
      </c>
      <c r="L119">
        <v>300</v>
      </c>
      <c r="M119">
        <v>518400</v>
      </c>
      <c r="N119">
        <v>10368</v>
      </c>
      <c r="O119">
        <v>508032</v>
      </c>
      <c r="P119">
        <v>432000</v>
      </c>
      <c r="Q119">
        <v>76032</v>
      </c>
      <c r="R119" s="53">
        <v>41760</v>
      </c>
      <c r="S119">
        <v>5</v>
      </c>
      <c r="T119" t="s">
        <v>213</v>
      </c>
      <c r="U119">
        <v>2014</v>
      </c>
    </row>
    <row r="120" spans="5:21" outlineLevel="1" x14ac:dyDescent="0.25">
      <c r="E120" t="s">
        <v>198</v>
      </c>
      <c r="F120" t="e" vm="34">
        <v>#VALUE!</v>
      </c>
      <c r="G120" t="e" cm="1" vm="35">
        <f t="array" ref="G120">_FV(PivotData[[#This Row],[Country]],"Image")</f>
        <v>#VALUE!</v>
      </c>
      <c r="H120" t="s">
        <v>205</v>
      </c>
      <c r="I120" t="s">
        <v>212</v>
      </c>
      <c r="J120">
        <v>1142</v>
      </c>
      <c r="K120">
        <v>10</v>
      </c>
      <c r="L120">
        <v>12</v>
      </c>
      <c r="M120">
        <v>13704</v>
      </c>
      <c r="N120">
        <v>274.08</v>
      </c>
      <c r="O120">
        <v>13429.92</v>
      </c>
      <c r="P120">
        <v>3426</v>
      </c>
      <c r="Q120">
        <v>10003.92</v>
      </c>
      <c r="R120" s="53">
        <v>41791</v>
      </c>
      <c r="S120">
        <v>6</v>
      </c>
      <c r="T120" t="s">
        <v>194</v>
      </c>
      <c r="U120">
        <v>2014</v>
      </c>
    </row>
    <row r="121" spans="5:21" outlineLevel="1" x14ac:dyDescent="0.25">
      <c r="E121" t="s">
        <v>199</v>
      </c>
      <c r="F121" t="e" vm="32">
        <v>#VALUE!</v>
      </c>
      <c r="G121" t="e" cm="1" vm="33">
        <f t="array" ref="G121">_FV(PivotData[[#This Row],[Country]],"Image")</f>
        <v>#VALUE!</v>
      </c>
      <c r="H121" t="s">
        <v>205</v>
      </c>
      <c r="I121" t="s">
        <v>212</v>
      </c>
      <c r="J121">
        <v>662</v>
      </c>
      <c r="K121">
        <v>10</v>
      </c>
      <c r="L121">
        <v>125</v>
      </c>
      <c r="M121">
        <v>82750</v>
      </c>
      <c r="N121">
        <v>1655</v>
      </c>
      <c r="O121">
        <v>81095</v>
      </c>
      <c r="P121">
        <v>79440</v>
      </c>
      <c r="Q121">
        <v>1655</v>
      </c>
      <c r="R121" s="53">
        <v>41791</v>
      </c>
      <c r="S121">
        <v>6</v>
      </c>
      <c r="T121" t="s">
        <v>194</v>
      </c>
      <c r="U121">
        <v>2014</v>
      </c>
    </row>
    <row r="122" spans="5:21" outlineLevel="1" x14ac:dyDescent="0.25">
      <c r="E122" t="s">
        <v>198</v>
      </c>
      <c r="F122" t="e" vm="26">
        <v>#VALUE!</v>
      </c>
      <c r="G122" t="e" cm="1" vm="27">
        <f t="array" ref="G122">_FV(PivotData[[#This Row],[Country]],"Image")</f>
        <v>#VALUE!</v>
      </c>
      <c r="H122" t="s">
        <v>205</v>
      </c>
      <c r="I122" t="s">
        <v>212</v>
      </c>
      <c r="J122">
        <v>1295</v>
      </c>
      <c r="K122">
        <v>10</v>
      </c>
      <c r="L122">
        <v>12</v>
      </c>
      <c r="M122">
        <v>15540</v>
      </c>
      <c r="N122">
        <v>310.8</v>
      </c>
      <c r="O122">
        <v>15229.2</v>
      </c>
      <c r="P122">
        <v>3885</v>
      </c>
      <c r="Q122">
        <v>11344.2</v>
      </c>
      <c r="R122" s="53">
        <v>41913</v>
      </c>
      <c r="S122">
        <v>10</v>
      </c>
      <c r="T122" t="s">
        <v>204</v>
      </c>
      <c r="U122">
        <v>2014</v>
      </c>
    </row>
    <row r="123" spans="5:21" outlineLevel="1" x14ac:dyDescent="0.25">
      <c r="E123" t="s">
        <v>199</v>
      </c>
      <c r="F123" t="e" vm="28">
        <v>#VALUE!</v>
      </c>
      <c r="G123" t="e" cm="1" vm="29">
        <f t="array" ref="G123">_FV(PivotData[[#This Row],[Country]],"Image")</f>
        <v>#VALUE!</v>
      </c>
      <c r="H123" t="s">
        <v>205</v>
      </c>
      <c r="I123" t="s">
        <v>212</v>
      </c>
      <c r="J123">
        <v>809</v>
      </c>
      <c r="K123">
        <v>10</v>
      </c>
      <c r="L123">
        <v>125</v>
      </c>
      <c r="M123">
        <v>101125</v>
      </c>
      <c r="N123">
        <v>2022.5</v>
      </c>
      <c r="O123">
        <v>99102.5</v>
      </c>
      <c r="P123">
        <v>97080</v>
      </c>
      <c r="Q123">
        <v>2022.5</v>
      </c>
      <c r="R123" s="53">
        <v>41548</v>
      </c>
      <c r="S123">
        <v>10</v>
      </c>
      <c r="T123" t="s">
        <v>204</v>
      </c>
      <c r="U123">
        <v>2013</v>
      </c>
    </row>
    <row r="124" spans="5:21" outlineLevel="1" x14ac:dyDescent="0.25">
      <c r="E124" t="s">
        <v>199</v>
      </c>
      <c r="F124" t="e" vm="32">
        <v>#VALUE!</v>
      </c>
      <c r="G124" t="e" cm="1" vm="33">
        <f t="array" ref="G124">_FV(PivotData[[#This Row],[Country]],"Image")</f>
        <v>#VALUE!</v>
      </c>
      <c r="H124" t="s">
        <v>205</v>
      </c>
      <c r="I124" t="s">
        <v>212</v>
      </c>
      <c r="J124">
        <v>2145</v>
      </c>
      <c r="K124">
        <v>10</v>
      </c>
      <c r="L124">
        <v>125</v>
      </c>
      <c r="M124">
        <v>268125</v>
      </c>
      <c r="N124">
        <v>5362.5</v>
      </c>
      <c r="O124">
        <v>262762.5</v>
      </c>
      <c r="P124">
        <v>257400</v>
      </c>
      <c r="Q124">
        <v>5362.5</v>
      </c>
      <c r="R124" s="53">
        <v>41548</v>
      </c>
      <c r="S124">
        <v>10</v>
      </c>
      <c r="T124" t="s">
        <v>204</v>
      </c>
      <c r="U124">
        <v>2013</v>
      </c>
    </row>
    <row r="125" spans="5:21" outlineLevel="1" x14ac:dyDescent="0.25">
      <c r="E125" t="s">
        <v>198</v>
      </c>
      <c r="F125" t="e" vm="30">
        <v>#VALUE!</v>
      </c>
      <c r="G125" t="e" cm="1" vm="31">
        <f t="array" ref="G125">_FV(PivotData[[#This Row],[Country]],"Image")</f>
        <v>#VALUE!</v>
      </c>
      <c r="H125" t="s">
        <v>205</v>
      </c>
      <c r="I125" t="s">
        <v>212</v>
      </c>
      <c r="J125">
        <v>1785</v>
      </c>
      <c r="K125">
        <v>10</v>
      </c>
      <c r="L125">
        <v>12</v>
      </c>
      <c r="M125">
        <v>21420</v>
      </c>
      <c r="N125">
        <v>428.4</v>
      </c>
      <c r="O125">
        <v>20991.599999999999</v>
      </c>
      <c r="P125">
        <v>5355</v>
      </c>
      <c r="Q125">
        <v>15636.599999999999</v>
      </c>
      <c r="R125" s="53">
        <v>41579</v>
      </c>
      <c r="S125">
        <v>11</v>
      </c>
      <c r="T125" t="s">
        <v>207</v>
      </c>
      <c r="U125">
        <v>2013</v>
      </c>
    </row>
    <row r="126" spans="5:21" outlineLevel="1" x14ac:dyDescent="0.25">
      <c r="E126" t="s">
        <v>201</v>
      </c>
      <c r="F126" t="e" vm="26">
        <v>#VALUE!</v>
      </c>
      <c r="G126" t="e" cm="1" vm="27">
        <f t="array" ref="G126">_FV(PivotData[[#This Row],[Country]],"Image")</f>
        <v>#VALUE!</v>
      </c>
      <c r="H126" t="s">
        <v>205</v>
      </c>
      <c r="I126" t="s">
        <v>212</v>
      </c>
      <c r="J126">
        <v>1916</v>
      </c>
      <c r="K126">
        <v>10</v>
      </c>
      <c r="L126">
        <v>300</v>
      </c>
      <c r="M126">
        <v>574800</v>
      </c>
      <c r="N126">
        <v>11496</v>
      </c>
      <c r="O126">
        <v>563304</v>
      </c>
      <c r="P126">
        <v>479000</v>
      </c>
      <c r="Q126">
        <v>84304</v>
      </c>
      <c r="R126" s="53">
        <v>41974</v>
      </c>
      <c r="S126">
        <v>12</v>
      </c>
      <c r="T126" t="s">
        <v>195</v>
      </c>
      <c r="U126">
        <v>2014</v>
      </c>
    </row>
    <row r="127" spans="5:21" outlineLevel="1" x14ac:dyDescent="0.25">
      <c r="E127" t="s">
        <v>189</v>
      </c>
      <c r="F127" t="e" vm="26">
        <v>#VALUE!</v>
      </c>
      <c r="G127" t="e" cm="1" vm="27">
        <f t="array" ref="G127">_FV(PivotData[[#This Row],[Country]],"Image")</f>
        <v>#VALUE!</v>
      </c>
      <c r="H127" t="s">
        <v>205</v>
      </c>
      <c r="I127" t="s">
        <v>212</v>
      </c>
      <c r="J127">
        <v>2852</v>
      </c>
      <c r="K127">
        <v>10</v>
      </c>
      <c r="L127">
        <v>350</v>
      </c>
      <c r="M127">
        <v>998200</v>
      </c>
      <c r="N127">
        <v>19964</v>
      </c>
      <c r="O127">
        <v>978236</v>
      </c>
      <c r="P127">
        <v>741520</v>
      </c>
      <c r="Q127">
        <v>236716</v>
      </c>
      <c r="R127" s="53">
        <v>41974</v>
      </c>
      <c r="S127">
        <v>12</v>
      </c>
      <c r="T127" t="s">
        <v>195</v>
      </c>
      <c r="U127">
        <v>2014</v>
      </c>
    </row>
    <row r="128" spans="5:21" outlineLevel="1" x14ac:dyDescent="0.25">
      <c r="E128" t="s">
        <v>199</v>
      </c>
      <c r="F128" t="e" vm="26">
        <v>#VALUE!</v>
      </c>
      <c r="G128" t="e" cm="1" vm="27">
        <f t="array" ref="G128">_FV(PivotData[[#This Row],[Country]],"Image")</f>
        <v>#VALUE!</v>
      </c>
      <c r="H128" t="s">
        <v>205</v>
      </c>
      <c r="I128" t="s">
        <v>212</v>
      </c>
      <c r="J128">
        <v>2729</v>
      </c>
      <c r="K128">
        <v>10</v>
      </c>
      <c r="L128">
        <v>125</v>
      </c>
      <c r="M128">
        <v>341125</v>
      </c>
      <c r="N128">
        <v>6822.5</v>
      </c>
      <c r="O128">
        <v>334302.5</v>
      </c>
      <c r="P128">
        <v>327480</v>
      </c>
      <c r="Q128">
        <v>6822.5</v>
      </c>
      <c r="R128" s="53">
        <v>41974</v>
      </c>
      <c r="S128">
        <v>12</v>
      </c>
      <c r="T128" t="s">
        <v>195</v>
      </c>
      <c r="U128">
        <v>2014</v>
      </c>
    </row>
    <row r="129" spans="5:21" outlineLevel="1" x14ac:dyDescent="0.25">
      <c r="E129" t="s">
        <v>193</v>
      </c>
      <c r="F129" t="e" vm="34">
        <v>#VALUE!</v>
      </c>
      <c r="G129" t="e" cm="1" vm="35">
        <f t="array" ref="G129">_FV(PivotData[[#This Row],[Country]],"Image")</f>
        <v>#VALUE!</v>
      </c>
      <c r="H129" t="s">
        <v>205</v>
      </c>
      <c r="I129" t="s">
        <v>212</v>
      </c>
      <c r="J129">
        <v>1925</v>
      </c>
      <c r="K129">
        <v>10</v>
      </c>
      <c r="L129">
        <v>15</v>
      </c>
      <c r="M129">
        <v>28875</v>
      </c>
      <c r="N129">
        <v>577.5</v>
      </c>
      <c r="O129">
        <v>28297.5</v>
      </c>
      <c r="P129">
        <v>19250</v>
      </c>
      <c r="Q129">
        <v>9047.5</v>
      </c>
      <c r="R129" s="53">
        <v>41609</v>
      </c>
      <c r="S129">
        <v>12</v>
      </c>
      <c r="T129" t="s">
        <v>195</v>
      </c>
      <c r="U129">
        <v>2013</v>
      </c>
    </row>
    <row r="130" spans="5:21" outlineLevel="1" x14ac:dyDescent="0.25">
      <c r="E130" t="s">
        <v>189</v>
      </c>
      <c r="F130" t="e" vm="34">
        <v>#VALUE!</v>
      </c>
      <c r="G130" t="e" cm="1" vm="35">
        <f t="array" ref="G130">_FV(PivotData[[#This Row],[Country]],"Image")</f>
        <v>#VALUE!</v>
      </c>
      <c r="H130" t="s">
        <v>205</v>
      </c>
      <c r="I130" t="s">
        <v>212</v>
      </c>
      <c r="J130">
        <v>2013</v>
      </c>
      <c r="K130">
        <v>10</v>
      </c>
      <c r="L130">
        <v>7</v>
      </c>
      <c r="M130">
        <v>14091</v>
      </c>
      <c r="N130">
        <v>281.82</v>
      </c>
      <c r="O130">
        <v>13809.18</v>
      </c>
      <c r="P130">
        <v>10065</v>
      </c>
      <c r="Q130">
        <v>3744.1800000000003</v>
      </c>
      <c r="R130" s="53">
        <v>41609</v>
      </c>
      <c r="S130">
        <v>12</v>
      </c>
      <c r="T130" t="s">
        <v>195</v>
      </c>
      <c r="U130">
        <v>2013</v>
      </c>
    </row>
    <row r="131" spans="5:21" outlineLevel="1" x14ac:dyDescent="0.25">
      <c r="E131" t="s">
        <v>198</v>
      </c>
      <c r="F131" t="e" vm="30">
        <v>#VALUE!</v>
      </c>
      <c r="G131" t="e" cm="1" vm="31">
        <f t="array" ref="G131">_FV(PivotData[[#This Row],[Country]],"Image")</f>
        <v>#VALUE!</v>
      </c>
      <c r="H131" t="s">
        <v>205</v>
      </c>
      <c r="I131" t="s">
        <v>212</v>
      </c>
      <c r="J131">
        <v>1055</v>
      </c>
      <c r="K131">
        <v>10</v>
      </c>
      <c r="L131">
        <v>12</v>
      </c>
      <c r="M131">
        <v>12660</v>
      </c>
      <c r="N131">
        <v>253.2</v>
      </c>
      <c r="O131">
        <v>12406.8</v>
      </c>
      <c r="P131">
        <v>3165</v>
      </c>
      <c r="Q131">
        <v>9241.7999999999993</v>
      </c>
      <c r="R131" s="53">
        <v>41974</v>
      </c>
      <c r="S131">
        <v>12</v>
      </c>
      <c r="T131" t="s">
        <v>195</v>
      </c>
      <c r="U131">
        <v>2014</v>
      </c>
    </row>
    <row r="132" spans="5:21" outlineLevel="1" x14ac:dyDescent="0.25">
      <c r="E132" t="s">
        <v>198</v>
      </c>
      <c r="F132" t="e" vm="32">
        <v>#VALUE!</v>
      </c>
      <c r="G132" t="e" cm="1" vm="33">
        <f t="array" ref="G132">_FV(PivotData[[#This Row],[Country]],"Image")</f>
        <v>#VALUE!</v>
      </c>
      <c r="H132" t="s">
        <v>205</v>
      </c>
      <c r="I132" t="s">
        <v>212</v>
      </c>
      <c r="J132">
        <v>1084</v>
      </c>
      <c r="K132">
        <v>10</v>
      </c>
      <c r="L132">
        <v>12</v>
      </c>
      <c r="M132">
        <v>13008</v>
      </c>
      <c r="N132">
        <v>260.16000000000003</v>
      </c>
      <c r="O132">
        <v>12747.84</v>
      </c>
      <c r="P132">
        <v>3252</v>
      </c>
      <c r="Q132">
        <v>9495.84</v>
      </c>
      <c r="R132" s="53">
        <v>41974</v>
      </c>
      <c r="S132">
        <v>12</v>
      </c>
      <c r="T132" t="s">
        <v>195</v>
      </c>
      <c r="U132">
        <v>2014</v>
      </c>
    </row>
    <row r="133" spans="5:21" outlineLevel="1" x14ac:dyDescent="0.25">
      <c r="E133" t="s">
        <v>189</v>
      </c>
      <c r="F133" t="e" vm="34">
        <v>#VALUE!</v>
      </c>
      <c r="G133" t="e" cm="1" vm="35">
        <f t="array" ref="G133">_FV(PivotData[[#This Row],[Country]],"Image")</f>
        <v>#VALUE!</v>
      </c>
      <c r="H133" t="s">
        <v>208</v>
      </c>
      <c r="I133" t="s">
        <v>212</v>
      </c>
      <c r="J133">
        <v>1566</v>
      </c>
      <c r="K133">
        <v>120</v>
      </c>
      <c r="L133">
        <v>20</v>
      </c>
      <c r="M133">
        <v>31320</v>
      </c>
      <c r="N133">
        <v>626.4</v>
      </c>
      <c r="O133">
        <v>30693.599999999999</v>
      </c>
      <c r="P133">
        <v>15660</v>
      </c>
      <c r="Q133">
        <v>15033.599999999999</v>
      </c>
      <c r="R133" s="53">
        <v>41913</v>
      </c>
      <c r="S133">
        <v>10</v>
      </c>
      <c r="T133" t="s">
        <v>204</v>
      </c>
      <c r="U133">
        <v>2014</v>
      </c>
    </row>
    <row r="134" spans="5:21" outlineLevel="1" x14ac:dyDescent="0.25">
      <c r="E134" t="s">
        <v>189</v>
      </c>
      <c r="F134" t="e" vm="28">
        <v>#VALUE!</v>
      </c>
      <c r="G134" t="e" cm="1" vm="29">
        <f t="array" ref="G134">_FV(PivotData[[#This Row],[Country]],"Image")</f>
        <v>#VALUE!</v>
      </c>
      <c r="H134" t="s">
        <v>208</v>
      </c>
      <c r="I134" t="s">
        <v>212</v>
      </c>
      <c r="J134">
        <v>2966</v>
      </c>
      <c r="K134">
        <v>120</v>
      </c>
      <c r="L134">
        <v>350</v>
      </c>
      <c r="M134">
        <v>1038100</v>
      </c>
      <c r="N134">
        <v>20762</v>
      </c>
      <c r="O134">
        <v>1017338</v>
      </c>
      <c r="P134">
        <v>771160</v>
      </c>
      <c r="Q134">
        <v>246178</v>
      </c>
      <c r="R134" s="53">
        <v>41548</v>
      </c>
      <c r="S134">
        <v>10</v>
      </c>
      <c r="T134" t="s">
        <v>204</v>
      </c>
      <c r="U134">
        <v>2013</v>
      </c>
    </row>
    <row r="135" spans="5:21" outlineLevel="1" x14ac:dyDescent="0.25">
      <c r="E135" t="s">
        <v>189</v>
      </c>
      <c r="F135" t="e" vm="28">
        <v>#VALUE!</v>
      </c>
      <c r="G135" t="e" cm="1" vm="29">
        <f t="array" ref="G135">_FV(PivotData[[#This Row],[Country]],"Image")</f>
        <v>#VALUE!</v>
      </c>
      <c r="H135" t="s">
        <v>208</v>
      </c>
      <c r="I135" t="s">
        <v>212</v>
      </c>
      <c r="J135">
        <v>2877</v>
      </c>
      <c r="K135">
        <v>120</v>
      </c>
      <c r="L135">
        <v>350</v>
      </c>
      <c r="M135">
        <v>1006950</v>
      </c>
      <c r="N135">
        <v>20139</v>
      </c>
      <c r="O135">
        <v>986811</v>
      </c>
      <c r="P135">
        <v>748020</v>
      </c>
      <c r="Q135">
        <v>238791</v>
      </c>
      <c r="R135" s="53">
        <v>41913</v>
      </c>
      <c r="S135">
        <v>10</v>
      </c>
      <c r="T135" t="s">
        <v>204</v>
      </c>
      <c r="U135">
        <v>2014</v>
      </c>
    </row>
    <row r="136" spans="5:21" outlineLevel="1" x14ac:dyDescent="0.25">
      <c r="E136" t="s">
        <v>199</v>
      </c>
      <c r="F136" t="e" vm="28">
        <v>#VALUE!</v>
      </c>
      <c r="G136" t="e" cm="1" vm="29">
        <f t="array" ref="G136">_FV(PivotData[[#This Row],[Country]],"Image")</f>
        <v>#VALUE!</v>
      </c>
      <c r="H136" t="s">
        <v>208</v>
      </c>
      <c r="I136" t="s">
        <v>212</v>
      </c>
      <c r="J136">
        <v>809</v>
      </c>
      <c r="K136">
        <v>120</v>
      </c>
      <c r="L136">
        <v>125</v>
      </c>
      <c r="M136">
        <v>101125</v>
      </c>
      <c r="N136">
        <v>2022.5</v>
      </c>
      <c r="O136">
        <v>99102.5</v>
      </c>
      <c r="P136">
        <v>97080</v>
      </c>
      <c r="Q136">
        <v>2022.5</v>
      </c>
      <c r="R136" s="53">
        <v>41548</v>
      </c>
      <c r="S136">
        <v>10</v>
      </c>
      <c r="T136" t="s">
        <v>204</v>
      </c>
      <c r="U136">
        <v>2013</v>
      </c>
    </row>
    <row r="137" spans="5:21" outlineLevel="1" x14ac:dyDescent="0.25">
      <c r="E137" t="s">
        <v>199</v>
      </c>
      <c r="F137" t="e" vm="32">
        <v>#VALUE!</v>
      </c>
      <c r="G137" t="e" cm="1" vm="33">
        <f t="array" ref="G137">_FV(PivotData[[#This Row],[Country]],"Image")</f>
        <v>#VALUE!</v>
      </c>
      <c r="H137" t="s">
        <v>208</v>
      </c>
      <c r="I137" t="s">
        <v>212</v>
      </c>
      <c r="J137">
        <v>2145</v>
      </c>
      <c r="K137">
        <v>120</v>
      </c>
      <c r="L137">
        <v>125</v>
      </c>
      <c r="M137">
        <v>268125</v>
      </c>
      <c r="N137">
        <v>5362.5</v>
      </c>
      <c r="O137">
        <v>262762.5</v>
      </c>
      <c r="P137">
        <v>257400</v>
      </c>
      <c r="Q137">
        <v>5362.5</v>
      </c>
      <c r="R137" s="53">
        <v>41548</v>
      </c>
      <c r="S137">
        <v>10</v>
      </c>
      <c r="T137" t="s">
        <v>204</v>
      </c>
      <c r="U137">
        <v>2013</v>
      </c>
    </row>
    <row r="138" spans="5:21" outlineLevel="1" x14ac:dyDescent="0.25">
      <c r="E138" t="s">
        <v>198</v>
      </c>
      <c r="F138" t="e" vm="30">
        <v>#VALUE!</v>
      </c>
      <c r="G138" t="e" cm="1" vm="31">
        <f t="array" ref="G138">_FV(PivotData[[#This Row],[Country]],"Image")</f>
        <v>#VALUE!</v>
      </c>
      <c r="H138" t="s">
        <v>208</v>
      </c>
      <c r="I138" t="s">
        <v>212</v>
      </c>
      <c r="J138">
        <v>1055</v>
      </c>
      <c r="K138">
        <v>120</v>
      </c>
      <c r="L138">
        <v>12</v>
      </c>
      <c r="M138">
        <v>12660</v>
      </c>
      <c r="N138">
        <v>253.2</v>
      </c>
      <c r="O138">
        <v>12406.8</v>
      </c>
      <c r="P138">
        <v>3165</v>
      </c>
      <c r="Q138">
        <v>9241.7999999999993</v>
      </c>
      <c r="R138" s="53">
        <v>41974</v>
      </c>
      <c r="S138">
        <v>12</v>
      </c>
      <c r="T138" t="s">
        <v>195</v>
      </c>
      <c r="U138">
        <v>2014</v>
      </c>
    </row>
    <row r="139" spans="5:21" outlineLevel="1" x14ac:dyDescent="0.25">
      <c r="E139" t="s">
        <v>189</v>
      </c>
      <c r="F139" t="e" vm="32">
        <v>#VALUE!</v>
      </c>
      <c r="G139" t="e" cm="1" vm="33">
        <f t="array" ref="G139">_FV(PivotData[[#This Row],[Country]],"Image")</f>
        <v>#VALUE!</v>
      </c>
      <c r="H139" t="s">
        <v>208</v>
      </c>
      <c r="I139" t="s">
        <v>212</v>
      </c>
      <c r="J139">
        <v>544</v>
      </c>
      <c r="K139">
        <v>120</v>
      </c>
      <c r="L139">
        <v>20</v>
      </c>
      <c r="M139">
        <v>10880</v>
      </c>
      <c r="N139">
        <v>217.6</v>
      </c>
      <c r="O139">
        <v>10662.4</v>
      </c>
      <c r="P139">
        <v>5440</v>
      </c>
      <c r="Q139">
        <v>5222.3999999999996</v>
      </c>
      <c r="R139" s="53">
        <v>41609</v>
      </c>
      <c r="S139">
        <v>12</v>
      </c>
      <c r="T139" t="s">
        <v>195</v>
      </c>
      <c r="U139">
        <v>2013</v>
      </c>
    </row>
    <row r="140" spans="5:21" outlineLevel="1" x14ac:dyDescent="0.25">
      <c r="E140" t="s">
        <v>198</v>
      </c>
      <c r="F140" t="e" vm="32">
        <v>#VALUE!</v>
      </c>
      <c r="G140" t="e" cm="1" vm="33">
        <f t="array" ref="G140">_FV(PivotData[[#This Row],[Country]],"Image")</f>
        <v>#VALUE!</v>
      </c>
      <c r="H140" t="s">
        <v>208</v>
      </c>
      <c r="I140" t="s">
        <v>212</v>
      </c>
      <c r="J140">
        <v>1084</v>
      </c>
      <c r="K140">
        <v>120</v>
      </c>
      <c r="L140">
        <v>12</v>
      </c>
      <c r="M140">
        <v>13008</v>
      </c>
      <c r="N140">
        <v>260.16000000000003</v>
      </c>
      <c r="O140">
        <v>12747.84</v>
      </c>
      <c r="P140">
        <v>3252</v>
      </c>
      <c r="Q140">
        <v>9495.84</v>
      </c>
      <c r="R140" s="53">
        <v>41974</v>
      </c>
      <c r="S140">
        <v>12</v>
      </c>
      <c r="T140" t="s">
        <v>195</v>
      </c>
      <c r="U140">
        <v>2014</v>
      </c>
    </row>
    <row r="141" spans="5:21" outlineLevel="1" x14ac:dyDescent="0.25">
      <c r="E141" t="s">
        <v>199</v>
      </c>
      <c r="F141" t="e" vm="32">
        <v>#VALUE!</v>
      </c>
      <c r="G141" t="e" cm="1" vm="33">
        <f t="array" ref="G141">_FV(PivotData[[#This Row],[Country]],"Image")</f>
        <v>#VALUE!</v>
      </c>
      <c r="H141" t="s">
        <v>209</v>
      </c>
      <c r="I141" t="s">
        <v>212</v>
      </c>
      <c r="J141">
        <v>662</v>
      </c>
      <c r="K141">
        <v>250</v>
      </c>
      <c r="L141">
        <v>125</v>
      </c>
      <c r="M141">
        <v>82750</v>
      </c>
      <c r="N141">
        <v>1655</v>
      </c>
      <c r="O141">
        <v>81095</v>
      </c>
      <c r="P141">
        <v>79440</v>
      </c>
      <c r="Q141">
        <v>1655</v>
      </c>
      <c r="R141" s="53">
        <v>41791</v>
      </c>
      <c r="S141">
        <v>6</v>
      </c>
      <c r="T141" t="s">
        <v>194</v>
      </c>
      <c r="U141">
        <v>2014</v>
      </c>
    </row>
    <row r="142" spans="5:21" outlineLevel="1" x14ac:dyDescent="0.25">
      <c r="E142" t="s">
        <v>201</v>
      </c>
      <c r="F142" t="e" vm="28">
        <v>#VALUE!</v>
      </c>
      <c r="G142" t="e" cm="1" vm="29">
        <f t="array" ref="G142">_FV(PivotData[[#This Row],[Country]],"Image")</f>
        <v>#VALUE!</v>
      </c>
      <c r="H142" t="s">
        <v>209</v>
      </c>
      <c r="I142" t="s">
        <v>212</v>
      </c>
      <c r="J142">
        <v>214</v>
      </c>
      <c r="K142">
        <v>250</v>
      </c>
      <c r="L142">
        <v>300</v>
      </c>
      <c r="M142">
        <v>64200</v>
      </c>
      <c r="N142">
        <v>1284</v>
      </c>
      <c r="O142">
        <v>62916</v>
      </c>
      <c r="P142">
        <v>53500</v>
      </c>
      <c r="Q142">
        <v>9416</v>
      </c>
      <c r="R142" s="53">
        <v>41548</v>
      </c>
      <c r="S142">
        <v>10</v>
      </c>
      <c r="T142" t="s">
        <v>204</v>
      </c>
      <c r="U142">
        <v>2013</v>
      </c>
    </row>
    <row r="143" spans="5:21" outlineLevel="1" x14ac:dyDescent="0.25">
      <c r="E143" t="s">
        <v>189</v>
      </c>
      <c r="F143" t="e" vm="28">
        <v>#VALUE!</v>
      </c>
      <c r="G143" t="e" cm="1" vm="29">
        <f t="array" ref="G143">_FV(PivotData[[#This Row],[Country]],"Image")</f>
        <v>#VALUE!</v>
      </c>
      <c r="H143" t="s">
        <v>209</v>
      </c>
      <c r="I143" t="s">
        <v>212</v>
      </c>
      <c r="J143">
        <v>2877</v>
      </c>
      <c r="K143">
        <v>250</v>
      </c>
      <c r="L143">
        <v>350</v>
      </c>
      <c r="M143">
        <v>1006950</v>
      </c>
      <c r="N143">
        <v>20139</v>
      </c>
      <c r="O143">
        <v>986811</v>
      </c>
      <c r="P143">
        <v>748020</v>
      </c>
      <c r="Q143">
        <v>238791</v>
      </c>
      <c r="R143" s="53">
        <v>41913</v>
      </c>
      <c r="S143">
        <v>10</v>
      </c>
      <c r="T143" t="s">
        <v>204</v>
      </c>
      <c r="U143">
        <v>2014</v>
      </c>
    </row>
    <row r="144" spans="5:21" outlineLevel="1" x14ac:dyDescent="0.25">
      <c r="E144" t="s">
        <v>199</v>
      </c>
      <c r="F144" t="e" vm="26">
        <v>#VALUE!</v>
      </c>
      <c r="G144" t="e" cm="1" vm="27">
        <f t="array" ref="G144">_FV(PivotData[[#This Row],[Country]],"Image")</f>
        <v>#VALUE!</v>
      </c>
      <c r="H144" t="s">
        <v>209</v>
      </c>
      <c r="I144" t="s">
        <v>212</v>
      </c>
      <c r="J144">
        <v>2729</v>
      </c>
      <c r="K144">
        <v>250</v>
      </c>
      <c r="L144">
        <v>125</v>
      </c>
      <c r="M144">
        <v>341125</v>
      </c>
      <c r="N144">
        <v>6822.5</v>
      </c>
      <c r="O144">
        <v>334302.5</v>
      </c>
      <c r="P144">
        <v>327480</v>
      </c>
      <c r="Q144">
        <v>6822.5</v>
      </c>
      <c r="R144" s="53">
        <v>41974</v>
      </c>
      <c r="S144">
        <v>12</v>
      </c>
      <c r="T144" t="s">
        <v>195</v>
      </c>
      <c r="U144">
        <v>2014</v>
      </c>
    </row>
    <row r="145" spans="5:21" outlineLevel="1" x14ac:dyDescent="0.25">
      <c r="E145" t="s">
        <v>189</v>
      </c>
      <c r="F145" t="e" vm="34">
        <v>#VALUE!</v>
      </c>
      <c r="G145" t="e" cm="1" vm="35">
        <f t="array" ref="G145">_FV(PivotData[[#This Row],[Country]],"Image")</f>
        <v>#VALUE!</v>
      </c>
      <c r="H145" t="s">
        <v>209</v>
      </c>
      <c r="I145" t="s">
        <v>212</v>
      </c>
      <c r="J145">
        <v>266</v>
      </c>
      <c r="K145">
        <v>250</v>
      </c>
      <c r="L145">
        <v>350</v>
      </c>
      <c r="M145">
        <v>93100</v>
      </c>
      <c r="N145">
        <v>1862</v>
      </c>
      <c r="O145">
        <v>91238</v>
      </c>
      <c r="P145">
        <v>69160</v>
      </c>
      <c r="Q145">
        <v>22078</v>
      </c>
      <c r="R145" s="53">
        <v>41609</v>
      </c>
      <c r="S145">
        <v>12</v>
      </c>
      <c r="T145" t="s">
        <v>195</v>
      </c>
      <c r="U145">
        <v>2013</v>
      </c>
    </row>
    <row r="146" spans="5:21" outlineLevel="1" x14ac:dyDescent="0.25">
      <c r="E146" t="s">
        <v>189</v>
      </c>
      <c r="F146" t="e" vm="32">
        <v>#VALUE!</v>
      </c>
      <c r="G146" t="e" cm="1" vm="33">
        <f t="array" ref="G146">_FV(PivotData[[#This Row],[Country]],"Image")</f>
        <v>#VALUE!</v>
      </c>
      <c r="H146" t="s">
        <v>209</v>
      </c>
      <c r="I146" t="s">
        <v>212</v>
      </c>
      <c r="J146">
        <v>1940</v>
      </c>
      <c r="K146">
        <v>250</v>
      </c>
      <c r="L146">
        <v>350</v>
      </c>
      <c r="M146">
        <v>679000</v>
      </c>
      <c r="N146">
        <v>13580</v>
      </c>
      <c r="O146">
        <v>665420</v>
      </c>
      <c r="P146">
        <v>504400</v>
      </c>
      <c r="Q146">
        <v>161020</v>
      </c>
      <c r="R146" s="53">
        <v>41609</v>
      </c>
      <c r="S146">
        <v>12</v>
      </c>
      <c r="T146" t="s">
        <v>195</v>
      </c>
      <c r="U146">
        <v>2013</v>
      </c>
    </row>
    <row r="147" spans="5:21" outlineLevel="1" x14ac:dyDescent="0.25">
      <c r="E147" t="s">
        <v>201</v>
      </c>
      <c r="F147" t="e" vm="28">
        <v>#VALUE!</v>
      </c>
      <c r="G147" t="e" cm="1" vm="29">
        <f t="array" ref="G147">_FV(PivotData[[#This Row],[Country]],"Image")</f>
        <v>#VALUE!</v>
      </c>
      <c r="H147" t="s">
        <v>211</v>
      </c>
      <c r="I147" t="s">
        <v>212</v>
      </c>
      <c r="J147">
        <v>259</v>
      </c>
      <c r="K147">
        <v>260</v>
      </c>
      <c r="L147">
        <v>300</v>
      </c>
      <c r="M147">
        <v>77700</v>
      </c>
      <c r="N147">
        <v>1554</v>
      </c>
      <c r="O147">
        <v>76146</v>
      </c>
      <c r="P147">
        <v>64750</v>
      </c>
      <c r="Q147">
        <v>11396</v>
      </c>
      <c r="R147" s="53">
        <v>41699</v>
      </c>
      <c r="S147">
        <v>3</v>
      </c>
      <c r="T147" t="s">
        <v>197</v>
      </c>
      <c r="U147">
        <v>2014</v>
      </c>
    </row>
    <row r="148" spans="5:21" outlineLevel="1" x14ac:dyDescent="0.25">
      <c r="E148" t="s">
        <v>201</v>
      </c>
      <c r="F148" t="e" vm="32">
        <v>#VALUE!</v>
      </c>
      <c r="G148" t="e" cm="1" vm="33">
        <f t="array" ref="G148">_FV(PivotData[[#This Row],[Country]],"Image")</f>
        <v>#VALUE!</v>
      </c>
      <c r="H148" t="s">
        <v>211</v>
      </c>
      <c r="I148" t="s">
        <v>212</v>
      </c>
      <c r="J148">
        <v>1101</v>
      </c>
      <c r="K148">
        <v>260</v>
      </c>
      <c r="L148">
        <v>300</v>
      </c>
      <c r="M148">
        <v>330300</v>
      </c>
      <c r="N148">
        <v>6606</v>
      </c>
      <c r="O148">
        <v>323694</v>
      </c>
      <c r="P148">
        <v>275250</v>
      </c>
      <c r="Q148">
        <v>48444</v>
      </c>
      <c r="R148" s="53">
        <v>41699</v>
      </c>
      <c r="S148">
        <v>3</v>
      </c>
      <c r="T148" t="s">
        <v>197</v>
      </c>
      <c r="U148">
        <v>2014</v>
      </c>
    </row>
    <row r="149" spans="5:21" outlineLevel="1" x14ac:dyDescent="0.25">
      <c r="E149" t="s">
        <v>199</v>
      </c>
      <c r="F149" t="e" vm="28">
        <v>#VALUE!</v>
      </c>
      <c r="G149" t="e" cm="1" vm="29">
        <f t="array" ref="G149">_FV(PivotData[[#This Row],[Country]],"Image")</f>
        <v>#VALUE!</v>
      </c>
      <c r="H149" t="s">
        <v>211</v>
      </c>
      <c r="I149" t="s">
        <v>212</v>
      </c>
      <c r="J149">
        <v>2276</v>
      </c>
      <c r="K149">
        <v>260</v>
      </c>
      <c r="L149">
        <v>125</v>
      </c>
      <c r="M149">
        <v>284500</v>
      </c>
      <c r="N149">
        <v>5690</v>
      </c>
      <c r="O149">
        <v>278810</v>
      </c>
      <c r="P149">
        <v>273120</v>
      </c>
      <c r="Q149">
        <v>5690</v>
      </c>
      <c r="R149" s="53">
        <v>41760</v>
      </c>
      <c r="S149">
        <v>5</v>
      </c>
      <c r="T149" t="s">
        <v>213</v>
      </c>
      <c r="U149">
        <v>2014</v>
      </c>
    </row>
    <row r="150" spans="5:21" outlineLevel="1" x14ac:dyDescent="0.25">
      <c r="E150" t="s">
        <v>189</v>
      </c>
      <c r="F150" t="e" vm="28">
        <v>#VALUE!</v>
      </c>
      <c r="G150" t="e" cm="1" vm="29">
        <f t="array" ref="G150">_FV(PivotData[[#This Row],[Country]],"Image")</f>
        <v>#VALUE!</v>
      </c>
      <c r="H150" t="s">
        <v>211</v>
      </c>
      <c r="I150" t="s">
        <v>212</v>
      </c>
      <c r="J150">
        <v>2966</v>
      </c>
      <c r="K150">
        <v>260</v>
      </c>
      <c r="L150">
        <v>350</v>
      </c>
      <c r="M150">
        <v>1038100</v>
      </c>
      <c r="N150">
        <v>20762</v>
      </c>
      <c r="O150">
        <v>1017338</v>
      </c>
      <c r="P150">
        <v>771160</v>
      </c>
      <c r="Q150">
        <v>246178</v>
      </c>
      <c r="R150" s="53">
        <v>41548</v>
      </c>
      <c r="S150">
        <v>10</v>
      </c>
      <c r="T150" t="s">
        <v>204</v>
      </c>
      <c r="U150">
        <v>2013</v>
      </c>
    </row>
    <row r="151" spans="5:21" outlineLevel="1" x14ac:dyDescent="0.25">
      <c r="E151" t="s">
        <v>189</v>
      </c>
      <c r="F151" t="e" vm="34">
        <v>#VALUE!</v>
      </c>
      <c r="G151" t="e" cm="1" vm="35">
        <f t="array" ref="G151">_FV(PivotData[[#This Row],[Country]],"Image")</f>
        <v>#VALUE!</v>
      </c>
      <c r="H151" t="s">
        <v>211</v>
      </c>
      <c r="I151" t="s">
        <v>212</v>
      </c>
      <c r="J151">
        <v>1236</v>
      </c>
      <c r="K151">
        <v>260</v>
      </c>
      <c r="L151">
        <v>20</v>
      </c>
      <c r="M151">
        <v>24720</v>
      </c>
      <c r="N151">
        <v>494.4</v>
      </c>
      <c r="O151">
        <v>24225.599999999999</v>
      </c>
      <c r="P151">
        <v>12360</v>
      </c>
      <c r="Q151">
        <v>11865.599999999999</v>
      </c>
      <c r="R151" s="53">
        <v>41944</v>
      </c>
      <c r="S151">
        <v>11</v>
      </c>
      <c r="T151" t="s">
        <v>207</v>
      </c>
      <c r="U151">
        <v>2014</v>
      </c>
    </row>
    <row r="152" spans="5:21" outlineLevel="1" x14ac:dyDescent="0.25">
      <c r="E152" t="s">
        <v>189</v>
      </c>
      <c r="F152" t="e" vm="30">
        <v>#VALUE!</v>
      </c>
      <c r="G152" t="e" cm="1" vm="31">
        <f t="array" ref="G152">_FV(PivotData[[#This Row],[Country]],"Image")</f>
        <v>#VALUE!</v>
      </c>
      <c r="H152" t="s">
        <v>211</v>
      </c>
      <c r="I152" t="s">
        <v>212</v>
      </c>
      <c r="J152">
        <v>941</v>
      </c>
      <c r="K152">
        <v>260</v>
      </c>
      <c r="L152">
        <v>20</v>
      </c>
      <c r="M152">
        <v>18820</v>
      </c>
      <c r="N152">
        <v>376.4</v>
      </c>
      <c r="O152">
        <v>18443.599999999999</v>
      </c>
      <c r="P152">
        <v>9410</v>
      </c>
      <c r="Q152">
        <v>9033.5999999999985</v>
      </c>
      <c r="R152" s="53">
        <v>41944</v>
      </c>
      <c r="S152">
        <v>11</v>
      </c>
      <c r="T152" t="s">
        <v>207</v>
      </c>
      <c r="U152">
        <v>2014</v>
      </c>
    </row>
    <row r="153" spans="5:21" outlineLevel="1" x14ac:dyDescent="0.25">
      <c r="E153" t="s">
        <v>201</v>
      </c>
      <c r="F153" t="e" vm="26">
        <v>#VALUE!</v>
      </c>
      <c r="G153" t="e" cm="1" vm="27">
        <f t="array" ref="G153">_FV(PivotData[[#This Row],[Country]],"Image")</f>
        <v>#VALUE!</v>
      </c>
      <c r="H153" t="s">
        <v>211</v>
      </c>
      <c r="I153" t="s">
        <v>212</v>
      </c>
      <c r="J153">
        <v>1916</v>
      </c>
      <c r="K153">
        <v>260</v>
      </c>
      <c r="L153">
        <v>300</v>
      </c>
      <c r="M153">
        <v>574800</v>
      </c>
      <c r="N153">
        <v>11496</v>
      </c>
      <c r="O153">
        <v>563304</v>
      </c>
      <c r="P153">
        <v>479000</v>
      </c>
      <c r="Q153">
        <v>84304</v>
      </c>
      <c r="R153" s="53">
        <v>41974</v>
      </c>
      <c r="S153">
        <v>12</v>
      </c>
      <c r="T153" t="s">
        <v>195</v>
      </c>
      <c r="U153">
        <v>2014</v>
      </c>
    </row>
    <row r="154" spans="5:21" outlineLevel="1" x14ac:dyDescent="0.25">
      <c r="E154" t="s">
        <v>199</v>
      </c>
      <c r="F154" t="e" vm="30">
        <v>#VALUE!</v>
      </c>
      <c r="G154" t="e" cm="1" vm="31">
        <f t="array" ref="G154">_FV(PivotData[[#This Row],[Country]],"Image")</f>
        <v>#VALUE!</v>
      </c>
      <c r="H154" t="s">
        <v>190</v>
      </c>
      <c r="I154" t="s">
        <v>212</v>
      </c>
      <c r="J154">
        <v>4243.5</v>
      </c>
      <c r="K154">
        <v>3</v>
      </c>
      <c r="L154">
        <v>125</v>
      </c>
      <c r="M154">
        <v>530437.5</v>
      </c>
      <c r="N154">
        <v>15913.125</v>
      </c>
      <c r="O154">
        <v>514524.375</v>
      </c>
      <c r="P154">
        <v>509220</v>
      </c>
      <c r="Q154">
        <v>5304.375</v>
      </c>
      <c r="R154" s="53">
        <v>41730</v>
      </c>
      <c r="S154">
        <v>4</v>
      </c>
      <c r="T154" t="s">
        <v>210</v>
      </c>
      <c r="U154">
        <v>2014</v>
      </c>
    </row>
    <row r="155" spans="5:21" outlineLevel="1" x14ac:dyDescent="0.25">
      <c r="E155" t="s">
        <v>189</v>
      </c>
      <c r="F155" t="e" vm="28">
        <v>#VALUE!</v>
      </c>
      <c r="G155" t="e" cm="1" vm="29">
        <f t="array" ref="G155">_FV(PivotData[[#This Row],[Country]],"Image")</f>
        <v>#VALUE!</v>
      </c>
      <c r="H155" t="s">
        <v>190</v>
      </c>
      <c r="I155" t="s">
        <v>212</v>
      </c>
      <c r="J155">
        <v>2580</v>
      </c>
      <c r="K155">
        <v>3</v>
      </c>
      <c r="L155">
        <v>20</v>
      </c>
      <c r="M155">
        <v>51600</v>
      </c>
      <c r="N155">
        <v>1548</v>
      </c>
      <c r="O155">
        <v>50052</v>
      </c>
      <c r="P155">
        <v>25800</v>
      </c>
      <c r="Q155">
        <v>24252</v>
      </c>
      <c r="R155" s="53">
        <v>41730</v>
      </c>
      <c r="S155">
        <v>4</v>
      </c>
      <c r="T155" t="s">
        <v>210</v>
      </c>
      <c r="U155">
        <v>2014</v>
      </c>
    </row>
    <row r="156" spans="5:21" outlineLevel="1" x14ac:dyDescent="0.25">
      <c r="E156" t="s">
        <v>201</v>
      </c>
      <c r="F156" t="e" vm="28">
        <v>#VALUE!</v>
      </c>
      <c r="G156" t="e" cm="1" vm="29">
        <f t="array" ref="G156">_FV(PivotData[[#This Row],[Country]],"Image")</f>
        <v>#VALUE!</v>
      </c>
      <c r="H156" t="s">
        <v>190</v>
      </c>
      <c r="I156" t="s">
        <v>212</v>
      </c>
      <c r="J156">
        <v>689</v>
      </c>
      <c r="K156">
        <v>3</v>
      </c>
      <c r="L156">
        <v>300</v>
      </c>
      <c r="M156">
        <v>206700</v>
      </c>
      <c r="N156">
        <v>6201</v>
      </c>
      <c r="O156">
        <v>200499</v>
      </c>
      <c r="P156">
        <v>172250</v>
      </c>
      <c r="Q156">
        <v>28249</v>
      </c>
      <c r="R156" s="53">
        <v>41791</v>
      </c>
      <c r="S156">
        <v>6</v>
      </c>
      <c r="T156" t="s">
        <v>194</v>
      </c>
      <c r="U156">
        <v>2014</v>
      </c>
    </row>
    <row r="157" spans="5:21" outlineLevel="1" x14ac:dyDescent="0.25">
      <c r="E157" t="s">
        <v>198</v>
      </c>
      <c r="F157" t="e" vm="34">
        <v>#VALUE!</v>
      </c>
      <c r="G157" t="e" cm="1" vm="35">
        <f t="array" ref="G157">_FV(PivotData[[#This Row],[Country]],"Image")</f>
        <v>#VALUE!</v>
      </c>
      <c r="H157" t="s">
        <v>190</v>
      </c>
      <c r="I157" t="s">
        <v>212</v>
      </c>
      <c r="J157">
        <v>1947</v>
      </c>
      <c r="K157">
        <v>3</v>
      </c>
      <c r="L157">
        <v>12</v>
      </c>
      <c r="M157">
        <v>23364</v>
      </c>
      <c r="N157">
        <v>700.92</v>
      </c>
      <c r="O157">
        <v>22663.08</v>
      </c>
      <c r="P157">
        <v>5841</v>
      </c>
      <c r="Q157">
        <v>16822.080000000002</v>
      </c>
      <c r="R157" s="53">
        <v>41883</v>
      </c>
      <c r="S157">
        <v>9</v>
      </c>
      <c r="T157" t="s">
        <v>203</v>
      </c>
      <c r="U157">
        <v>2014</v>
      </c>
    </row>
    <row r="158" spans="5:21" outlineLevel="1" x14ac:dyDescent="0.25">
      <c r="E158" t="s">
        <v>198</v>
      </c>
      <c r="F158" t="e" vm="26">
        <v>#VALUE!</v>
      </c>
      <c r="G158" t="e" cm="1" vm="27">
        <f t="array" ref="G158">_FV(PivotData[[#This Row],[Country]],"Image")</f>
        <v>#VALUE!</v>
      </c>
      <c r="H158" t="s">
        <v>190</v>
      </c>
      <c r="I158" t="s">
        <v>212</v>
      </c>
      <c r="J158">
        <v>908</v>
      </c>
      <c r="K158">
        <v>3</v>
      </c>
      <c r="L158">
        <v>12</v>
      </c>
      <c r="M158">
        <v>10896</v>
      </c>
      <c r="N158">
        <v>326.88</v>
      </c>
      <c r="O158">
        <v>10569.12</v>
      </c>
      <c r="P158">
        <v>2724</v>
      </c>
      <c r="Q158">
        <v>7845.1200000000008</v>
      </c>
      <c r="R158" s="53">
        <v>41609</v>
      </c>
      <c r="S158">
        <v>12</v>
      </c>
      <c r="T158" t="s">
        <v>195</v>
      </c>
      <c r="U158">
        <v>2013</v>
      </c>
    </row>
    <row r="159" spans="5:21" outlineLevel="1" x14ac:dyDescent="0.25">
      <c r="E159" t="s">
        <v>189</v>
      </c>
      <c r="F159" t="e" vm="28">
        <v>#VALUE!</v>
      </c>
      <c r="G159" t="e" cm="1" vm="29">
        <f t="array" ref="G159">_FV(PivotData[[#This Row],[Country]],"Image")</f>
        <v>#VALUE!</v>
      </c>
      <c r="H159" t="s">
        <v>196</v>
      </c>
      <c r="I159" t="s">
        <v>212</v>
      </c>
      <c r="J159">
        <v>1958</v>
      </c>
      <c r="K159">
        <v>5</v>
      </c>
      <c r="L159">
        <v>7</v>
      </c>
      <c r="M159">
        <v>13706</v>
      </c>
      <c r="N159">
        <v>411.18</v>
      </c>
      <c r="O159">
        <v>13294.82</v>
      </c>
      <c r="P159">
        <v>9790</v>
      </c>
      <c r="Q159">
        <v>3504.8199999999997</v>
      </c>
      <c r="R159" s="53">
        <v>41671</v>
      </c>
      <c r="S159">
        <v>2</v>
      </c>
      <c r="T159" t="s">
        <v>206</v>
      </c>
      <c r="U159">
        <v>2014</v>
      </c>
    </row>
    <row r="160" spans="5:21" outlineLevel="1" x14ac:dyDescent="0.25">
      <c r="E160" t="s">
        <v>198</v>
      </c>
      <c r="F160" t="e" vm="30">
        <v>#VALUE!</v>
      </c>
      <c r="G160" t="e" cm="1" vm="31">
        <f t="array" ref="G160">_FV(PivotData[[#This Row],[Country]],"Image")</f>
        <v>#VALUE!</v>
      </c>
      <c r="H160" t="s">
        <v>196</v>
      </c>
      <c r="I160" t="s">
        <v>212</v>
      </c>
      <c r="J160">
        <v>1901</v>
      </c>
      <c r="K160">
        <v>5</v>
      </c>
      <c r="L160">
        <v>12</v>
      </c>
      <c r="M160">
        <v>22812</v>
      </c>
      <c r="N160">
        <v>684.36</v>
      </c>
      <c r="O160">
        <v>22127.64</v>
      </c>
      <c r="P160">
        <v>5703</v>
      </c>
      <c r="Q160">
        <v>16424.64</v>
      </c>
      <c r="R160" s="53">
        <v>41791</v>
      </c>
      <c r="S160">
        <v>6</v>
      </c>
      <c r="T160" t="s">
        <v>194</v>
      </c>
      <c r="U160">
        <v>2014</v>
      </c>
    </row>
    <row r="161" spans="5:21" outlineLevel="1" x14ac:dyDescent="0.25">
      <c r="E161" t="s">
        <v>189</v>
      </c>
      <c r="F161" t="e" vm="30">
        <v>#VALUE!</v>
      </c>
      <c r="G161" t="e" cm="1" vm="31">
        <f t="array" ref="G161">_FV(PivotData[[#This Row],[Country]],"Image")</f>
        <v>#VALUE!</v>
      </c>
      <c r="H161" t="s">
        <v>196</v>
      </c>
      <c r="I161" t="s">
        <v>212</v>
      </c>
      <c r="J161">
        <v>544</v>
      </c>
      <c r="K161">
        <v>5</v>
      </c>
      <c r="L161">
        <v>7</v>
      </c>
      <c r="M161">
        <v>3808</v>
      </c>
      <c r="N161">
        <v>114.24</v>
      </c>
      <c r="O161">
        <v>3693.76</v>
      </c>
      <c r="P161">
        <v>2720</v>
      </c>
      <c r="Q161">
        <v>973.76000000000022</v>
      </c>
      <c r="R161" s="53">
        <v>41883</v>
      </c>
      <c r="S161">
        <v>9</v>
      </c>
      <c r="T161" t="s">
        <v>203</v>
      </c>
      <c r="U161">
        <v>2014</v>
      </c>
    </row>
    <row r="162" spans="5:21" outlineLevel="1" x14ac:dyDescent="0.25">
      <c r="E162" t="s">
        <v>189</v>
      </c>
      <c r="F162" t="e" vm="28">
        <v>#VALUE!</v>
      </c>
      <c r="G162" t="e" cm="1" vm="29">
        <f t="array" ref="G162">_FV(PivotData[[#This Row],[Country]],"Image")</f>
        <v>#VALUE!</v>
      </c>
      <c r="H162" t="s">
        <v>196</v>
      </c>
      <c r="I162" t="s">
        <v>212</v>
      </c>
      <c r="J162">
        <v>1797</v>
      </c>
      <c r="K162">
        <v>5</v>
      </c>
      <c r="L162">
        <v>350</v>
      </c>
      <c r="M162">
        <v>628950</v>
      </c>
      <c r="N162">
        <v>18868.5</v>
      </c>
      <c r="O162">
        <v>610081.5</v>
      </c>
      <c r="P162">
        <v>467220</v>
      </c>
      <c r="Q162">
        <v>142861.5</v>
      </c>
      <c r="R162" s="53">
        <v>41518</v>
      </c>
      <c r="S162">
        <v>9</v>
      </c>
      <c r="T162" t="s">
        <v>203</v>
      </c>
      <c r="U162">
        <v>2013</v>
      </c>
    </row>
    <row r="163" spans="5:21" outlineLevel="1" x14ac:dyDescent="0.25">
      <c r="E163" t="s">
        <v>199</v>
      </c>
      <c r="F163" t="e" vm="30">
        <v>#VALUE!</v>
      </c>
      <c r="G163" t="e" cm="1" vm="31">
        <f t="array" ref="G163">_FV(PivotData[[#This Row],[Country]],"Image")</f>
        <v>#VALUE!</v>
      </c>
      <c r="H163" t="s">
        <v>196</v>
      </c>
      <c r="I163" t="s">
        <v>212</v>
      </c>
      <c r="J163">
        <v>1287</v>
      </c>
      <c r="K163">
        <v>5</v>
      </c>
      <c r="L163">
        <v>125</v>
      </c>
      <c r="M163">
        <v>160875</v>
      </c>
      <c r="N163">
        <v>4826.25</v>
      </c>
      <c r="O163">
        <v>156048.75</v>
      </c>
      <c r="P163">
        <v>154440</v>
      </c>
      <c r="Q163">
        <v>1608.75</v>
      </c>
      <c r="R163" s="53">
        <v>41974</v>
      </c>
      <c r="S163">
        <v>12</v>
      </c>
      <c r="T163" t="s">
        <v>195</v>
      </c>
      <c r="U163">
        <v>2014</v>
      </c>
    </row>
    <row r="164" spans="5:21" outlineLevel="1" x14ac:dyDescent="0.25">
      <c r="E164" t="s">
        <v>199</v>
      </c>
      <c r="F164" t="e" vm="28">
        <v>#VALUE!</v>
      </c>
      <c r="G164" t="e" cm="1" vm="29">
        <f t="array" ref="G164">_FV(PivotData[[#This Row],[Country]],"Image")</f>
        <v>#VALUE!</v>
      </c>
      <c r="H164" t="s">
        <v>196</v>
      </c>
      <c r="I164" t="s">
        <v>212</v>
      </c>
      <c r="J164">
        <v>1706</v>
      </c>
      <c r="K164">
        <v>5</v>
      </c>
      <c r="L164">
        <v>125</v>
      </c>
      <c r="M164">
        <v>213250</v>
      </c>
      <c r="N164">
        <v>6397.5</v>
      </c>
      <c r="O164">
        <v>206852.5</v>
      </c>
      <c r="P164">
        <v>204720</v>
      </c>
      <c r="Q164">
        <v>2132.5</v>
      </c>
      <c r="R164" s="53">
        <v>41974</v>
      </c>
      <c r="S164">
        <v>12</v>
      </c>
      <c r="T164" t="s">
        <v>195</v>
      </c>
      <c r="U164">
        <v>2014</v>
      </c>
    </row>
    <row r="165" spans="5:21" outlineLevel="1" x14ac:dyDescent="0.25">
      <c r="E165" t="s">
        <v>201</v>
      </c>
      <c r="F165" t="e" vm="30">
        <v>#VALUE!</v>
      </c>
      <c r="G165" t="e" cm="1" vm="31">
        <f t="array" ref="G165">_FV(PivotData[[#This Row],[Country]],"Image")</f>
        <v>#VALUE!</v>
      </c>
      <c r="H165" t="s">
        <v>205</v>
      </c>
      <c r="I165" t="s">
        <v>212</v>
      </c>
      <c r="J165">
        <v>2434.5</v>
      </c>
      <c r="K165">
        <v>10</v>
      </c>
      <c r="L165">
        <v>300</v>
      </c>
      <c r="M165">
        <v>730350</v>
      </c>
      <c r="N165">
        <v>21910.5</v>
      </c>
      <c r="O165">
        <v>708439.5</v>
      </c>
      <c r="P165">
        <v>608625</v>
      </c>
      <c r="Q165">
        <v>99814.5</v>
      </c>
      <c r="R165" s="53">
        <v>41640</v>
      </c>
      <c r="S165">
        <v>1</v>
      </c>
      <c r="T165" t="s">
        <v>192</v>
      </c>
      <c r="U165">
        <v>2014</v>
      </c>
    </row>
    <row r="166" spans="5:21" outlineLevel="1" x14ac:dyDescent="0.25">
      <c r="E166" t="s">
        <v>199</v>
      </c>
      <c r="F166" t="e" vm="26">
        <v>#VALUE!</v>
      </c>
      <c r="G166" t="e" cm="1" vm="27">
        <f t="array" ref="G166">_FV(PivotData[[#This Row],[Country]],"Image")</f>
        <v>#VALUE!</v>
      </c>
      <c r="H166" t="s">
        <v>205</v>
      </c>
      <c r="I166" t="s">
        <v>212</v>
      </c>
      <c r="J166">
        <v>1774</v>
      </c>
      <c r="K166">
        <v>10</v>
      </c>
      <c r="L166">
        <v>125</v>
      </c>
      <c r="M166">
        <v>221750</v>
      </c>
      <c r="N166">
        <v>6652.5</v>
      </c>
      <c r="O166">
        <v>215097.5</v>
      </c>
      <c r="P166">
        <v>212880</v>
      </c>
      <c r="Q166">
        <v>2217.5</v>
      </c>
      <c r="R166" s="53">
        <v>41699</v>
      </c>
      <c r="S166">
        <v>3</v>
      </c>
      <c r="T166" t="s">
        <v>197</v>
      </c>
      <c r="U166">
        <v>2014</v>
      </c>
    </row>
    <row r="167" spans="5:21" outlineLevel="1" x14ac:dyDescent="0.25">
      <c r="E167" t="s">
        <v>198</v>
      </c>
      <c r="F167" t="e" vm="30">
        <v>#VALUE!</v>
      </c>
      <c r="G167" t="e" cm="1" vm="31">
        <f t="array" ref="G167">_FV(PivotData[[#This Row],[Country]],"Image")</f>
        <v>#VALUE!</v>
      </c>
      <c r="H167" t="s">
        <v>205</v>
      </c>
      <c r="I167" t="s">
        <v>212</v>
      </c>
      <c r="J167">
        <v>1901</v>
      </c>
      <c r="K167">
        <v>10</v>
      </c>
      <c r="L167">
        <v>12</v>
      </c>
      <c r="M167">
        <v>22812</v>
      </c>
      <c r="N167">
        <v>684.36</v>
      </c>
      <c r="O167">
        <v>22127.64</v>
      </c>
      <c r="P167">
        <v>5703</v>
      </c>
      <c r="Q167">
        <v>16424.64</v>
      </c>
      <c r="R167" s="53">
        <v>41791</v>
      </c>
      <c r="S167">
        <v>6</v>
      </c>
      <c r="T167" t="s">
        <v>194</v>
      </c>
      <c r="U167">
        <v>2014</v>
      </c>
    </row>
    <row r="168" spans="5:21" outlineLevel="1" x14ac:dyDescent="0.25">
      <c r="E168" t="s">
        <v>201</v>
      </c>
      <c r="F168" t="e" vm="28">
        <v>#VALUE!</v>
      </c>
      <c r="G168" t="e" cm="1" vm="29">
        <f t="array" ref="G168">_FV(PivotData[[#This Row],[Country]],"Image")</f>
        <v>#VALUE!</v>
      </c>
      <c r="H168" t="s">
        <v>205</v>
      </c>
      <c r="I168" t="s">
        <v>212</v>
      </c>
      <c r="J168">
        <v>689</v>
      </c>
      <c r="K168">
        <v>10</v>
      </c>
      <c r="L168">
        <v>300</v>
      </c>
      <c r="M168">
        <v>206700</v>
      </c>
      <c r="N168">
        <v>6201</v>
      </c>
      <c r="O168">
        <v>200499</v>
      </c>
      <c r="P168">
        <v>172250</v>
      </c>
      <c r="Q168">
        <v>28249</v>
      </c>
      <c r="R168" s="53">
        <v>41791</v>
      </c>
      <c r="S168">
        <v>6</v>
      </c>
      <c r="T168" t="s">
        <v>194</v>
      </c>
      <c r="U168">
        <v>2014</v>
      </c>
    </row>
    <row r="169" spans="5:21" outlineLevel="1" x14ac:dyDescent="0.25">
      <c r="E169" t="s">
        <v>199</v>
      </c>
      <c r="F169" t="e" vm="28">
        <v>#VALUE!</v>
      </c>
      <c r="G169" t="e" cm="1" vm="29">
        <f t="array" ref="G169">_FV(PivotData[[#This Row],[Country]],"Image")</f>
        <v>#VALUE!</v>
      </c>
      <c r="H169" t="s">
        <v>205</v>
      </c>
      <c r="I169" t="s">
        <v>212</v>
      </c>
      <c r="J169">
        <v>1570</v>
      </c>
      <c r="K169">
        <v>10</v>
      </c>
      <c r="L169">
        <v>125</v>
      </c>
      <c r="M169">
        <v>196250</v>
      </c>
      <c r="N169">
        <v>5887.5</v>
      </c>
      <c r="O169">
        <v>190362.5</v>
      </c>
      <c r="P169">
        <v>188400</v>
      </c>
      <c r="Q169">
        <v>1962.5</v>
      </c>
      <c r="R169" s="53">
        <v>41791</v>
      </c>
      <c r="S169">
        <v>6</v>
      </c>
      <c r="T169" t="s">
        <v>194</v>
      </c>
      <c r="U169">
        <v>2014</v>
      </c>
    </row>
    <row r="170" spans="5:21" outlineLevel="1" x14ac:dyDescent="0.25">
      <c r="E170" t="s">
        <v>198</v>
      </c>
      <c r="F170" t="e" vm="34">
        <v>#VALUE!</v>
      </c>
      <c r="G170" t="e" cm="1" vm="35">
        <f t="array" ref="G170">_FV(PivotData[[#This Row],[Country]],"Image")</f>
        <v>#VALUE!</v>
      </c>
      <c r="H170" t="s">
        <v>205</v>
      </c>
      <c r="I170" t="s">
        <v>212</v>
      </c>
      <c r="J170">
        <v>1369.5</v>
      </c>
      <c r="K170">
        <v>10</v>
      </c>
      <c r="L170">
        <v>12</v>
      </c>
      <c r="M170">
        <v>16434</v>
      </c>
      <c r="N170">
        <v>493.02</v>
      </c>
      <c r="O170">
        <v>15940.98</v>
      </c>
      <c r="P170">
        <v>4108.5</v>
      </c>
      <c r="Q170">
        <v>11832.48</v>
      </c>
      <c r="R170" s="53">
        <v>41821</v>
      </c>
      <c r="S170">
        <v>7</v>
      </c>
      <c r="T170" t="s">
        <v>200</v>
      </c>
      <c r="U170">
        <v>2014</v>
      </c>
    </row>
    <row r="171" spans="5:21" outlineLevel="1" x14ac:dyDescent="0.25">
      <c r="E171" t="s">
        <v>199</v>
      </c>
      <c r="F171" t="e" vm="26">
        <v>#VALUE!</v>
      </c>
      <c r="G171" t="e" cm="1" vm="27">
        <f t="array" ref="G171">_FV(PivotData[[#This Row],[Country]],"Image")</f>
        <v>#VALUE!</v>
      </c>
      <c r="H171" t="s">
        <v>205</v>
      </c>
      <c r="I171" t="s">
        <v>212</v>
      </c>
      <c r="J171">
        <v>2009</v>
      </c>
      <c r="K171">
        <v>10</v>
      </c>
      <c r="L171">
        <v>125</v>
      </c>
      <c r="M171">
        <v>251125</v>
      </c>
      <c r="N171">
        <v>7533.75</v>
      </c>
      <c r="O171">
        <v>243591.25</v>
      </c>
      <c r="P171">
        <v>241080</v>
      </c>
      <c r="Q171">
        <v>2511.25</v>
      </c>
      <c r="R171" s="53">
        <v>41913</v>
      </c>
      <c r="S171">
        <v>10</v>
      </c>
      <c r="T171" t="s">
        <v>204</v>
      </c>
      <c r="U171">
        <v>2014</v>
      </c>
    </row>
    <row r="172" spans="5:21" outlineLevel="1" x14ac:dyDescent="0.25">
      <c r="E172" t="s">
        <v>193</v>
      </c>
      <c r="F172" t="e" vm="28">
        <v>#VALUE!</v>
      </c>
      <c r="G172" t="e" cm="1" vm="29">
        <f t="array" ref="G172">_FV(PivotData[[#This Row],[Country]],"Image")</f>
        <v>#VALUE!</v>
      </c>
      <c r="H172" t="s">
        <v>205</v>
      </c>
      <c r="I172" t="s">
        <v>212</v>
      </c>
      <c r="J172">
        <v>1945</v>
      </c>
      <c r="K172">
        <v>10</v>
      </c>
      <c r="L172">
        <v>15</v>
      </c>
      <c r="M172">
        <v>29175</v>
      </c>
      <c r="N172">
        <v>875.25</v>
      </c>
      <c r="O172">
        <v>28299.75</v>
      </c>
      <c r="P172">
        <v>19450</v>
      </c>
      <c r="Q172">
        <v>8849.75</v>
      </c>
      <c r="R172" s="53">
        <v>41548</v>
      </c>
      <c r="S172">
        <v>10</v>
      </c>
      <c r="T172" t="s">
        <v>204</v>
      </c>
      <c r="U172">
        <v>2013</v>
      </c>
    </row>
    <row r="173" spans="5:21" outlineLevel="1" x14ac:dyDescent="0.25">
      <c r="E173" t="s">
        <v>199</v>
      </c>
      <c r="F173" t="e" vm="30">
        <v>#VALUE!</v>
      </c>
      <c r="G173" t="e" cm="1" vm="31">
        <f t="array" ref="G173">_FV(PivotData[[#This Row],[Country]],"Image")</f>
        <v>#VALUE!</v>
      </c>
      <c r="H173" t="s">
        <v>205</v>
      </c>
      <c r="I173" t="s">
        <v>212</v>
      </c>
      <c r="J173">
        <v>1287</v>
      </c>
      <c r="K173">
        <v>10</v>
      </c>
      <c r="L173">
        <v>125</v>
      </c>
      <c r="M173">
        <v>160875</v>
      </c>
      <c r="N173">
        <v>4826.25</v>
      </c>
      <c r="O173">
        <v>156048.75</v>
      </c>
      <c r="P173">
        <v>154440</v>
      </c>
      <c r="Q173">
        <v>1608.75</v>
      </c>
      <c r="R173" s="53">
        <v>41974</v>
      </c>
      <c r="S173">
        <v>12</v>
      </c>
      <c r="T173" t="s">
        <v>195</v>
      </c>
      <c r="U173">
        <v>2014</v>
      </c>
    </row>
    <row r="174" spans="5:21" outlineLevel="1" x14ac:dyDescent="0.25">
      <c r="E174" t="s">
        <v>199</v>
      </c>
      <c r="F174" t="e" vm="28">
        <v>#VALUE!</v>
      </c>
      <c r="G174" t="e" cm="1" vm="29">
        <f t="array" ref="G174">_FV(PivotData[[#This Row],[Country]],"Image")</f>
        <v>#VALUE!</v>
      </c>
      <c r="H174" t="s">
        <v>205</v>
      </c>
      <c r="I174" t="s">
        <v>212</v>
      </c>
      <c r="J174">
        <v>1706</v>
      </c>
      <c r="K174">
        <v>10</v>
      </c>
      <c r="L174">
        <v>125</v>
      </c>
      <c r="M174">
        <v>213250</v>
      </c>
      <c r="N174">
        <v>6397.5</v>
      </c>
      <c r="O174">
        <v>206852.5</v>
      </c>
      <c r="P174">
        <v>204720</v>
      </c>
      <c r="Q174">
        <v>2132.5</v>
      </c>
      <c r="R174" s="53">
        <v>41974</v>
      </c>
      <c r="S174">
        <v>12</v>
      </c>
      <c r="T174" t="s">
        <v>195</v>
      </c>
      <c r="U174">
        <v>2014</v>
      </c>
    </row>
    <row r="175" spans="5:21" outlineLevel="1" x14ac:dyDescent="0.25">
      <c r="E175" t="s">
        <v>199</v>
      </c>
      <c r="F175" t="e" vm="26">
        <v>#VALUE!</v>
      </c>
      <c r="G175" t="e" cm="1" vm="27">
        <f t="array" ref="G175">_FV(PivotData[[#This Row],[Country]],"Image")</f>
        <v>#VALUE!</v>
      </c>
      <c r="H175" t="s">
        <v>208</v>
      </c>
      <c r="I175" t="s">
        <v>212</v>
      </c>
      <c r="J175">
        <v>2009</v>
      </c>
      <c r="K175">
        <v>120</v>
      </c>
      <c r="L175">
        <v>125</v>
      </c>
      <c r="M175">
        <v>251125</v>
      </c>
      <c r="N175">
        <v>7533.75</v>
      </c>
      <c r="O175">
        <v>243591.25</v>
      </c>
      <c r="P175">
        <v>241080</v>
      </c>
      <c r="Q175">
        <v>2511.25</v>
      </c>
      <c r="R175" s="53">
        <v>41913</v>
      </c>
      <c r="S175">
        <v>10</v>
      </c>
      <c r="T175" t="s">
        <v>204</v>
      </c>
      <c r="U175">
        <v>2014</v>
      </c>
    </row>
    <row r="176" spans="5:21" outlineLevel="1" x14ac:dyDescent="0.25">
      <c r="E176" t="s">
        <v>201</v>
      </c>
      <c r="F176" t="e" vm="34">
        <v>#VALUE!</v>
      </c>
      <c r="G176" t="e" cm="1" vm="35">
        <f t="array" ref="G176">_FV(PivotData[[#This Row],[Country]],"Image")</f>
        <v>#VALUE!</v>
      </c>
      <c r="H176" t="s">
        <v>209</v>
      </c>
      <c r="I176" t="s">
        <v>212</v>
      </c>
      <c r="J176">
        <v>2844</v>
      </c>
      <c r="K176">
        <v>250</v>
      </c>
      <c r="L176">
        <v>300</v>
      </c>
      <c r="M176">
        <v>853200</v>
      </c>
      <c r="N176">
        <v>25596</v>
      </c>
      <c r="O176">
        <v>827604</v>
      </c>
      <c r="P176">
        <v>711000</v>
      </c>
      <c r="Q176">
        <v>116604</v>
      </c>
      <c r="R176" s="53">
        <v>41671</v>
      </c>
      <c r="S176">
        <v>2</v>
      </c>
      <c r="T176" t="s">
        <v>206</v>
      </c>
      <c r="U176">
        <v>2014</v>
      </c>
    </row>
    <row r="177" spans="5:21" outlineLevel="1" x14ac:dyDescent="0.25">
      <c r="E177" t="s">
        <v>198</v>
      </c>
      <c r="F177" t="e" vm="32">
        <v>#VALUE!</v>
      </c>
      <c r="G177" t="e" cm="1" vm="33">
        <f t="array" ref="G177">_FV(PivotData[[#This Row],[Country]],"Image")</f>
        <v>#VALUE!</v>
      </c>
      <c r="H177" t="s">
        <v>209</v>
      </c>
      <c r="I177" t="s">
        <v>212</v>
      </c>
      <c r="J177">
        <v>1916</v>
      </c>
      <c r="K177">
        <v>250</v>
      </c>
      <c r="L177">
        <v>12</v>
      </c>
      <c r="M177">
        <v>22992</v>
      </c>
      <c r="N177">
        <v>689.76</v>
      </c>
      <c r="O177">
        <v>22302.240000000002</v>
      </c>
      <c r="P177">
        <v>5748</v>
      </c>
      <c r="Q177">
        <v>16554.240000000002</v>
      </c>
      <c r="R177" s="53">
        <v>41730</v>
      </c>
      <c r="S177">
        <v>4</v>
      </c>
      <c r="T177" t="s">
        <v>210</v>
      </c>
      <c r="U177">
        <v>2014</v>
      </c>
    </row>
    <row r="178" spans="5:21" outlineLevel="1" x14ac:dyDescent="0.25">
      <c r="E178" t="s">
        <v>199</v>
      </c>
      <c r="F178" t="e" vm="28">
        <v>#VALUE!</v>
      </c>
      <c r="G178" t="e" cm="1" vm="29">
        <f t="array" ref="G178">_FV(PivotData[[#This Row],[Country]],"Image")</f>
        <v>#VALUE!</v>
      </c>
      <c r="H178" t="s">
        <v>209</v>
      </c>
      <c r="I178" t="s">
        <v>212</v>
      </c>
      <c r="J178">
        <v>1570</v>
      </c>
      <c r="K178">
        <v>250</v>
      </c>
      <c r="L178">
        <v>125</v>
      </c>
      <c r="M178">
        <v>196250</v>
      </c>
      <c r="N178">
        <v>5887.5</v>
      </c>
      <c r="O178">
        <v>190362.5</v>
      </c>
      <c r="P178">
        <v>188400</v>
      </c>
      <c r="Q178">
        <v>1962.5</v>
      </c>
      <c r="R178" s="53">
        <v>41791</v>
      </c>
      <c r="S178">
        <v>6</v>
      </c>
      <c r="T178" t="s">
        <v>194</v>
      </c>
      <c r="U178">
        <v>2014</v>
      </c>
    </row>
    <row r="179" spans="5:21" outlineLevel="1" x14ac:dyDescent="0.25">
      <c r="E179" t="s">
        <v>201</v>
      </c>
      <c r="F179" t="e" vm="26">
        <v>#VALUE!</v>
      </c>
      <c r="G179" t="e" cm="1" vm="27">
        <f t="array" ref="G179">_FV(PivotData[[#This Row],[Country]],"Image")</f>
        <v>#VALUE!</v>
      </c>
      <c r="H179" t="s">
        <v>209</v>
      </c>
      <c r="I179" t="s">
        <v>212</v>
      </c>
      <c r="J179">
        <v>1874</v>
      </c>
      <c r="K179">
        <v>250</v>
      </c>
      <c r="L179">
        <v>300</v>
      </c>
      <c r="M179">
        <v>562200</v>
      </c>
      <c r="N179">
        <v>16866</v>
      </c>
      <c r="O179">
        <v>545334</v>
      </c>
      <c r="P179">
        <v>468500</v>
      </c>
      <c r="Q179">
        <v>76834</v>
      </c>
      <c r="R179" s="53">
        <v>41852</v>
      </c>
      <c r="S179">
        <v>8</v>
      </c>
      <c r="T179" t="s">
        <v>202</v>
      </c>
      <c r="U179">
        <v>2014</v>
      </c>
    </row>
    <row r="180" spans="5:21" outlineLevel="1" x14ac:dyDescent="0.25">
      <c r="E180" t="s">
        <v>189</v>
      </c>
      <c r="F180" t="e" vm="32">
        <v>#VALUE!</v>
      </c>
      <c r="G180" t="e" cm="1" vm="33">
        <f t="array" ref="G180">_FV(PivotData[[#This Row],[Country]],"Image")</f>
        <v>#VALUE!</v>
      </c>
      <c r="H180" t="s">
        <v>209</v>
      </c>
      <c r="I180" t="s">
        <v>212</v>
      </c>
      <c r="J180">
        <v>1642</v>
      </c>
      <c r="K180">
        <v>250</v>
      </c>
      <c r="L180">
        <v>350</v>
      </c>
      <c r="M180">
        <v>574700</v>
      </c>
      <c r="N180">
        <v>17241</v>
      </c>
      <c r="O180">
        <v>557459</v>
      </c>
      <c r="P180">
        <v>426920</v>
      </c>
      <c r="Q180">
        <v>130539</v>
      </c>
      <c r="R180" s="53">
        <v>41852</v>
      </c>
      <c r="S180">
        <v>8</v>
      </c>
      <c r="T180" t="s">
        <v>202</v>
      </c>
      <c r="U180">
        <v>2014</v>
      </c>
    </row>
    <row r="181" spans="5:21" outlineLevel="1" x14ac:dyDescent="0.25">
      <c r="E181" t="s">
        <v>193</v>
      </c>
      <c r="F181" t="e" vm="28">
        <v>#VALUE!</v>
      </c>
      <c r="G181" t="e" cm="1" vm="29">
        <f t="array" ref="G181">_FV(PivotData[[#This Row],[Country]],"Image")</f>
        <v>#VALUE!</v>
      </c>
      <c r="H181" t="s">
        <v>209</v>
      </c>
      <c r="I181" t="s">
        <v>212</v>
      </c>
      <c r="J181">
        <v>1945</v>
      </c>
      <c r="K181">
        <v>250</v>
      </c>
      <c r="L181">
        <v>15</v>
      </c>
      <c r="M181">
        <v>29175</v>
      </c>
      <c r="N181">
        <v>875.25</v>
      </c>
      <c r="O181">
        <v>28299.75</v>
      </c>
      <c r="P181">
        <v>19450</v>
      </c>
      <c r="Q181">
        <v>8849.75</v>
      </c>
      <c r="R181" s="53">
        <v>41548</v>
      </c>
      <c r="S181">
        <v>10</v>
      </c>
      <c r="T181" t="s">
        <v>204</v>
      </c>
      <c r="U181">
        <v>2013</v>
      </c>
    </row>
    <row r="182" spans="5:21" outlineLevel="1" x14ac:dyDescent="0.25">
      <c r="E182" t="s">
        <v>189</v>
      </c>
      <c r="F182" t="e" vm="26">
        <v>#VALUE!</v>
      </c>
      <c r="G182" t="e" cm="1" vm="27">
        <f t="array" ref="G182">_FV(PivotData[[#This Row],[Country]],"Image")</f>
        <v>#VALUE!</v>
      </c>
      <c r="H182" t="s">
        <v>190</v>
      </c>
      <c r="I182" t="s">
        <v>212</v>
      </c>
      <c r="J182">
        <v>831</v>
      </c>
      <c r="K182">
        <v>3</v>
      </c>
      <c r="L182">
        <v>20</v>
      </c>
      <c r="M182">
        <v>16620</v>
      </c>
      <c r="N182">
        <v>498.6</v>
      </c>
      <c r="O182">
        <v>16121.4</v>
      </c>
      <c r="P182">
        <v>8310</v>
      </c>
      <c r="Q182">
        <v>7811.4</v>
      </c>
      <c r="R182" s="53">
        <v>41760</v>
      </c>
      <c r="S182">
        <v>5</v>
      </c>
      <c r="T182" t="s">
        <v>213</v>
      </c>
      <c r="U182">
        <v>2014</v>
      </c>
    </row>
    <row r="183" spans="5:21" outlineLevel="1" x14ac:dyDescent="0.25">
      <c r="E183" t="s">
        <v>189</v>
      </c>
      <c r="F183" t="e" vm="32">
        <v>#VALUE!</v>
      </c>
      <c r="G183" t="e" cm="1" vm="33">
        <f t="array" ref="G183">_FV(PivotData[[#This Row],[Country]],"Image")</f>
        <v>#VALUE!</v>
      </c>
      <c r="H183" t="s">
        <v>205</v>
      </c>
      <c r="I183" t="s">
        <v>212</v>
      </c>
      <c r="J183">
        <v>1760</v>
      </c>
      <c r="K183">
        <v>10</v>
      </c>
      <c r="L183">
        <v>7</v>
      </c>
      <c r="M183">
        <v>12320</v>
      </c>
      <c r="N183">
        <v>369.6</v>
      </c>
      <c r="O183">
        <v>11950.4</v>
      </c>
      <c r="P183">
        <v>8800</v>
      </c>
      <c r="Q183">
        <v>3150.3999999999996</v>
      </c>
      <c r="R183" s="53">
        <v>41518</v>
      </c>
      <c r="S183">
        <v>9</v>
      </c>
      <c r="T183" t="s">
        <v>203</v>
      </c>
      <c r="U183">
        <v>2013</v>
      </c>
    </row>
    <row r="184" spans="5:21" outlineLevel="1" x14ac:dyDescent="0.25">
      <c r="E184" t="s">
        <v>189</v>
      </c>
      <c r="F184" t="e" vm="26">
        <v>#VALUE!</v>
      </c>
      <c r="G184" t="e" cm="1" vm="27">
        <f t="array" ref="G184">_FV(PivotData[[#This Row],[Country]],"Image")</f>
        <v>#VALUE!</v>
      </c>
      <c r="H184" t="s">
        <v>208</v>
      </c>
      <c r="I184" t="s">
        <v>212</v>
      </c>
      <c r="J184">
        <v>3850.5</v>
      </c>
      <c r="K184">
        <v>120</v>
      </c>
      <c r="L184">
        <v>20</v>
      </c>
      <c r="M184">
        <v>77010</v>
      </c>
      <c r="N184">
        <v>2310.3000000000002</v>
      </c>
      <c r="O184">
        <v>74699.700000000012</v>
      </c>
      <c r="P184">
        <v>38505</v>
      </c>
      <c r="Q184">
        <v>36194.700000000004</v>
      </c>
      <c r="R184" s="53">
        <v>41730</v>
      </c>
      <c r="S184">
        <v>4</v>
      </c>
      <c r="T184" t="s">
        <v>210</v>
      </c>
      <c r="U184">
        <v>2014</v>
      </c>
    </row>
    <row r="185" spans="5:21" outlineLevel="1" x14ac:dyDescent="0.25">
      <c r="E185" t="s">
        <v>198</v>
      </c>
      <c r="F185" t="e" vm="28">
        <v>#VALUE!</v>
      </c>
      <c r="G185" t="e" cm="1" vm="29">
        <f t="array" ref="G185">_FV(PivotData[[#This Row],[Country]],"Image")</f>
        <v>#VALUE!</v>
      </c>
      <c r="H185" t="s">
        <v>209</v>
      </c>
      <c r="I185" t="s">
        <v>212</v>
      </c>
      <c r="J185">
        <v>2479</v>
      </c>
      <c r="K185">
        <v>250</v>
      </c>
      <c r="L185">
        <v>12</v>
      </c>
      <c r="M185">
        <v>29748</v>
      </c>
      <c r="N185">
        <v>892.44</v>
      </c>
      <c r="O185">
        <v>28855.56</v>
      </c>
      <c r="P185">
        <v>7437</v>
      </c>
      <c r="Q185">
        <v>21418.560000000001</v>
      </c>
      <c r="R185" s="53">
        <v>41640</v>
      </c>
      <c r="S185">
        <v>1</v>
      </c>
      <c r="T185" t="s">
        <v>192</v>
      </c>
      <c r="U185">
        <v>2014</v>
      </c>
    </row>
    <row r="186" spans="5:21" outlineLevel="1" x14ac:dyDescent="0.25">
      <c r="E186" t="s">
        <v>193</v>
      </c>
      <c r="F186" t="e" vm="32">
        <v>#VALUE!</v>
      </c>
      <c r="G186" t="e" cm="1" vm="33">
        <f t="array" ref="G186">_FV(PivotData[[#This Row],[Country]],"Image")</f>
        <v>#VALUE!</v>
      </c>
      <c r="H186" t="s">
        <v>196</v>
      </c>
      <c r="I186" t="s">
        <v>212</v>
      </c>
      <c r="J186">
        <v>2031</v>
      </c>
      <c r="K186">
        <v>5</v>
      </c>
      <c r="L186">
        <v>15</v>
      </c>
      <c r="M186">
        <v>30465</v>
      </c>
      <c r="N186">
        <v>1218.5999999999999</v>
      </c>
      <c r="O186">
        <v>29246.400000000001</v>
      </c>
      <c r="P186">
        <v>20310</v>
      </c>
      <c r="Q186">
        <v>8936.4000000000015</v>
      </c>
      <c r="R186" s="53">
        <v>41913</v>
      </c>
      <c r="S186">
        <v>10</v>
      </c>
      <c r="T186" t="s">
        <v>204</v>
      </c>
      <c r="U186">
        <v>2014</v>
      </c>
    </row>
    <row r="187" spans="5:21" outlineLevel="1" x14ac:dyDescent="0.25">
      <c r="E187" t="s">
        <v>193</v>
      </c>
      <c r="F187" t="e" vm="32">
        <v>#VALUE!</v>
      </c>
      <c r="G187" t="e" cm="1" vm="33">
        <f t="array" ref="G187">_FV(PivotData[[#This Row],[Country]],"Image")</f>
        <v>#VALUE!</v>
      </c>
      <c r="H187" t="s">
        <v>205</v>
      </c>
      <c r="I187" t="s">
        <v>212</v>
      </c>
      <c r="J187">
        <v>2031</v>
      </c>
      <c r="K187">
        <v>10</v>
      </c>
      <c r="L187">
        <v>15</v>
      </c>
      <c r="M187">
        <v>30465</v>
      </c>
      <c r="N187">
        <v>1218.5999999999999</v>
      </c>
      <c r="O187">
        <v>29246.400000000001</v>
      </c>
      <c r="P187">
        <v>20310</v>
      </c>
      <c r="Q187">
        <v>8936.4000000000015</v>
      </c>
      <c r="R187" s="53">
        <v>41913</v>
      </c>
      <c r="S187">
        <v>10</v>
      </c>
      <c r="T187" t="s">
        <v>204</v>
      </c>
      <c r="U187">
        <v>2014</v>
      </c>
    </row>
    <row r="188" spans="5:21" outlineLevel="1" x14ac:dyDescent="0.25">
      <c r="E188" t="s">
        <v>193</v>
      </c>
      <c r="F188" t="e" vm="30">
        <v>#VALUE!</v>
      </c>
      <c r="G188" t="e" cm="1" vm="31">
        <f t="array" ref="G188">_FV(PivotData[[#This Row],[Country]],"Image")</f>
        <v>#VALUE!</v>
      </c>
      <c r="H188" t="s">
        <v>205</v>
      </c>
      <c r="I188" t="s">
        <v>212</v>
      </c>
      <c r="J188">
        <v>2261</v>
      </c>
      <c r="K188">
        <v>10</v>
      </c>
      <c r="L188">
        <v>15</v>
      </c>
      <c r="M188">
        <v>33915</v>
      </c>
      <c r="N188">
        <v>1356.6</v>
      </c>
      <c r="O188">
        <v>32558.400000000001</v>
      </c>
      <c r="P188">
        <v>22610</v>
      </c>
      <c r="Q188">
        <v>9948.4000000000015</v>
      </c>
      <c r="R188" s="53">
        <v>41609</v>
      </c>
      <c r="S188">
        <v>12</v>
      </c>
      <c r="T188" t="s">
        <v>195</v>
      </c>
      <c r="U188">
        <v>2013</v>
      </c>
    </row>
    <row r="189" spans="5:21" outlineLevel="1" x14ac:dyDescent="0.25">
      <c r="E189" t="s">
        <v>189</v>
      </c>
      <c r="F189" t="e" vm="34">
        <v>#VALUE!</v>
      </c>
      <c r="G189" t="e" cm="1" vm="35">
        <f t="array" ref="G189">_FV(PivotData[[#This Row],[Country]],"Image")</f>
        <v>#VALUE!</v>
      </c>
      <c r="H189" t="s">
        <v>208</v>
      </c>
      <c r="I189" t="s">
        <v>212</v>
      </c>
      <c r="J189">
        <v>736</v>
      </c>
      <c r="K189">
        <v>120</v>
      </c>
      <c r="L189">
        <v>20</v>
      </c>
      <c r="M189">
        <v>14720</v>
      </c>
      <c r="N189">
        <v>588.79999999999995</v>
      </c>
      <c r="O189">
        <v>14131.2</v>
      </c>
      <c r="P189">
        <v>7360</v>
      </c>
      <c r="Q189">
        <v>6771.2000000000007</v>
      </c>
      <c r="R189" s="53">
        <v>41518</v>
      </c>
      <c r="S189">
        <v>9</v>
      </c>
      <c r="T189" t="s">
        <v>203</v>
      </c>
      <c r="U189">
        <v>2013</v>
      </c>
    </row>
    <row r="190" spans="5:21" outlineLevel="1" x14ac:dyDescent="0.25">
      <c r="E190" t="s">
        <v>189</v>
      </c>
      <c r="F190" t="e" vm="26">
        <v>#VALUE!</v>
      </c>
      <c r="G190" t="e" cm="1" vm="27">
        <f t="array" ref="G190">_FV(PivotData[[#This Row],[Country]],"Image")</f>
        <v>#VALUE!</v>
      </c>
      <c r="H190" t="s">
        <v>190</v>
      </c>
      <c r="I190" t="s">
        <v>212</v>
      </c>
      <c r="J190">
        <v>2851</v>
      </c>
      <c r="K190">
        <v>3</v>
      </c>
      <c r="L190">
        <v>7</v>
      </c>
      <c r="M190">
        <v>19957</v>
      </c>
      <c r="N190">
        <v>798.28</v>
      </c>
      <c r="O190">
        <v>19158.72</v>
      </c>
      <c r="P190">
        <v>14255</v>
      </c>
      <c r="Q190">
        <v>4903.7200000000012</v>
      </c>
      <c r="R190" s="53">
        <v>41548</v>
      </c>
      <c r="S190">
        <v>10</v>
      </c>
      <c r="T190" t="s">
        <v>204</v>
      </c>
      <c r="U190">
        <v>2013</v>
      </c>
    </row>
    <row r="191" spans="5:21" outlineLevel="1" x14ac:dyDescent="0.25">
      <c r="E191" t="s">
        <v>201</v>
      </c>
      <c r="F191" t="e" vm="28">
        <v>#VALUE!</v>
      </c>
      <c r="G191" t="e" cm="1" vm="29">
        <f t="array" ref="G191">_FV(PivotData[[#This Row],[Country]],"Image")</f>
        <v>#VALUE!</v>
      </c>
      <c r="H191" t="s">
        <v>190</v>
      </c>
      <c r="I191" t="s">
        <v>212</v>
      </c>
      <c r="J191">
        <v>2021</v>
      </c>
      <c r="K191">
        <v>3</v>
      </c>
      <c r="L191">
        <v>300</v>
      </c>
      <c r="M191">
        <v>606300</v>
      </c>
      <c r="N191">
        <v>24252</v>
      </c>
      <c r="O191">
        <v>582048</v>
      </c>
      <c r="P191">
        <v>505250</v>
      </c>
      <c r="Q191">
        <v>76798</v>
      </c>
      <c r="R191" s="53">
        <v>41913</v>
      </c>
      <c r="S191">
        <v>10</v>
      </c>
      <c r="T191" t="s">
        <v>204</v>
      </c>
      <c r="U191">
        <v>2014</v>
      </c>
    </row>
    <row r="192" spans="5:21" outlineLevel="1" x14ac:dyDescent="0.25">
      <c r="E192" t="s">
        <v>189</v>
      </c>
      <c r="F192" t="e" vm="34">
        <v>#VALUE!</v>
      </c>
      <c r="G192" t="e" cm="1" vm="35">
        <f t="array" ref="G192">_FV(PivotData[[#This Row],[Country]],"Image")</f>
        <v>#VALUE!</v>
      </c>
      <c r="H192" t="s">
        <v>190</v>
      </c>
      <c r="I192" t="s">
        <v>212</v>
      </c>
      <c r="J192">
        <v>274</v>
      </c>
      <c r="K192">
        <v>3</v>
      </c>
      <c r="L192">
        <v>350</v>
      </c>
      <c r="M192">
        <v>95900</v>
      </c>
      <c r="N192">
        <v>3836</v>
      </c>
      <c r="O192">
        <v>92064</v>
      </c>
      <c r="P192">
        <v>71240</v>
      </c>
      <c r="Q192">
        <v>20824</v>
      </c>
      <c r="R192" s="53">
        <v>41974</v>
      </c>
      <c r="S192">
        <v>12</v>
      </c>
      <c r="T192" t="s">
        <v>195</v>
      </c>
      <c r="U192">
        <v>2014</v>
      </c>
    </row>
    <row r="193" spans="5:21" outlineLevel="1" x14ac:dyDescent="0.25">
      <c r="E193" t="s">
        <v>193</v>
      </c>
      <c r="F193" t="e" vm="26">
        <v>#VALUE!</v>
      </c>
      <c r="G193" t="e" cm="1" vm="27">
        <f t="array" ref="G193">_FV(PivotData[[#This Row],[Country]],"Image")</f>
        <v>#VALUE!</v>
      </c>
      <c r="H193" t="s">
        <v>196</v>
      </c>
      <c r="I193" t="s">
        <v>212</v>
      </c>
      <c r="J193">
        <v>1967</v>
      </c>
      <c r="K193">
        <v>5</v>
      </c>
      <c r="L193">
        <v>15</v>
      </c>
      <c r="M193">
        <v>29505</v>
      </c>
      <c r="N193">
        <v>1180.2</v>
      </c>
      <c r="O193">
        <v>28324.799999999999</v>
      </c>
      <c r="P193">
        <v>19670</v>
      </c>
      <c r="Q193">
        <v>8654.7999999999993</v>
      </c>
      <c r="R193" s="53">
        <v>41699</v>
      </c>
      <c r="S193">
        <v>3</v>
      </c>
      <c r="T193" t="s">
        <v>197</v>
      </c>
      <c r="U193">
        <v>2014</v>
      </c>
    </row>
    <row r="194" spans="5:21" outlineLevel="1" x14ac:dyDescent="0.25">
      <c r="E194" t="s">
        <v>201</v>
      </c>
      <c r="F194" t="e" vm="28">
        <v>#VALUE!</v>
      </c>
      <c r="G194" t="e" cm="1" vm="29">
        <f t="array" ref="G194">_FV(PivotData[[#This Row],[Country]],"Image")</f>
        <v>#VALUE!</v>
      </c>
      <c r="H194" t="s">
        <v>196</v>
      </c>
      <c r="I194" t="s">
        <v>212</v>
      </c>
      <c r="J194">
        <v>1859</v>
      </c>
      <c r="K194">
        <v>5</v>
      </c>
      <c r="L194">
        <v>300</v>
      </c>
      <c r="M194">
        <v>557700</v>
      </c>
      <c r="N194">
        <v>22308</v>
      </c>
      <c r="O194">
        <v>535392</v>
      </c>
      <c r="P194">
        <v>464750</v>
      </c>
      <c r="Q194">
        <v>70642</v>
      </c>
      <c r="R194" s="53">
        <v>41852</v>
      </c>
      <c r="S194">
        <v>8</v>
      </c>
      <c r="T194" t="s">
        <v>202</v>
      </c>
      <c r="U194">
        <v>2014</v>
      </c>
    </row>
    <row r="195" spans="5:21" outlineLevel="1" x14ac:dyDescent="0.25">
      <c r="E195" t="s">
        <v>189</v>
      </c>
      <c r="F195" t="e" vm="26">
        <v>#VALUE!</v>
      </c>
      <c r="G195" t="e" cm="1" vm="27">
        <f t="array" ref="G195">_FV(PivotData[[#This Row],[Country]],"Image")</f>
        <v>#VALUE!</v>
      </c>
      <c r="H195" t="s">
        <v>196</v>
      </c>
      <c r="I195" t="s">
        <v>212</v>
      </c>
      <c r="J195">
        <v>2851</v>
      </c>
      <c r="K195">
        <v>5</v>
      </c>
      <c r="L195">
        <v>7</v>
      </c>
      <c r="M195">
        <v>19957</v>
      </c>
      <c r="N195">
        <v>798.28</v>
      </c>
      <c r="O195">
        <v>19158.72</v>
      </c>
      <c r="P195">
        <v>14255</v>
      </c>
      <c r="Q195">
        <v>4903.7200000000012</v>
      </c>
      <c r="R195" s="53">
        <v>41548</v>
      </c>
      <c r="S195">
        <v>10</v>
      </c>
      <c r="T195" t="s">
        <v>204</v>
      </c>
      <c r="U195">
        <v>2013</v>
      </c>
    </row>
    <row r="196" spans="5:21" outlineLevel="1" x14ac:dyDescent="0.25">
      <c r="E196" t="s">
        <v>201</v>
      </c>
      <c r="F196" t="e" vm="28">
        <v>#VALUE!</v>
      </c>
      <c r="G196" t="e" cm="1" vm="29">
        <f t="array" ref="G196">_FV(PivotData[[#This Row],[Country]],"Image")</f>
        <v>#VALUE!</v>
      </c>
      <c r="H196" t="s">
        <v>196</v>
      </c>
      <c r="I196" t="s">
        <v>212</v>
      </c>
      <c r="J196">
        <v>2021</v>
      </c>
      <c r="K196">
        <v>5</v>
      </c>
      <c r="L196">
        <v>300</v>
      </c>
      <c r="M196">
        <v>606300</v>
      </c>
      <c r="N196">
        <v>24252</v>
      </c>
      <c r="O196">
        <v>582048</v>
      </c>
      <c r="P196">
        <v>505250</v>
      </c>
      <c r="Q196">
        <v>76798</v>
      </c>
      <c r="R196" s="53">
        <v>41913</v>
      </c>
      <c r="S196">
        <v>10</v>
      </c>
      <c r="T196" t="s">
        <v>204</v>
      </c>
      <c r="U196">
        <v>2014</v>
      </c>
    </row>
    <row r="197" spans="5:21" outlineLevel="1" x14ac:dyDescent="0.25">
      <c r="E197" t="s">
        <v>199</v>
      </c>
      <c r="F197" t="e" vm="32">
        <v>#VALUE!</v>
      </c>
      <c r="G197" t="e" cm="1" vm="33">
        <f t="array" ref="G197">_FV(PivotData[[#This Row],[Country]],"Image")</f>
        <v>#VALUE!</v>
      </c>
      <c r="H197" t="s">
        <v>196</v>
      </c>
      <c r="I197" t="s">
        <v>212</v>
      </c>
      <c r="J197">
        <v>1138</v>
      </c>
      <c r="K197">
        <v>5</v>
      </c>
      <c r="L197">
        <v>125</v>
      </c>
      <c r="M197">
        <v>142250</v>
      </c>
      <c r="N197">
        <v>5690</v>
      </c>
      <c r="O197">
        <v>136560</v>
      </c>
      <c r="P197">
        <v>136560</v>
      </c>
      <c r="Q197">
        <v>0</v>
      </c>
      <c r="R197" s="53">
        <v>41974</v>
      </c>
      <c r="S197">
        <v>12</v>
      </c>
      <c r="T197" t="s">
        <v>195</v>
      </c>
      <c r="U197">
        <v>2014</v>
      </c>
    </row>
    <row r="198" spans="5:21" outlineLevel="1" x14ac:dyDescent="0.25">
      <c r="E198" t="s">
        <v>189</v>
      </c>
      <c r="F198" t="e" vm="26">
        <v>#VALUE!</v>
      </c>
      <c r="G198" t="e" cm="1" vm="27">
        <f t="array" ref="G198">_FV(PivotData[[#This Row],[Country]],"Image")</f>
        <v>#VALUE!</v>
      </c>
      <c r="H198" t="s">
        <v>205</v>
      </c>
      <c r="I198" t="s">
        <v>212</v>
      </c>
      <c r="J198">
        <v>4251</v>
      </c>
      <c r="K198">
        <v>10</v>
      </c>
      <c r="L198">
        <v>7</v>
      </c>
      <c r="M198">
        <v>29757</v>
      </c>
      <c r="N198">
        <v>1190.28</v>
      </c>
      <c r="O198">
        <v>28566.720000000001</v>
      </c>
      <c r="P198">
        <v>21255</v>
      </c>
      <c r="Q198">
        <v>7311.7199999999993</v>
      </c>
      <c r="R198" s="53">
        <v>41640</v>
      </c>
      <c r="S198">
        <v>1</v>
      </c>
      <c r="T198" t="s">
        <v>192</v>
      </c>
      <c r="U198">
        <v>2014</v>
      </c>
    </row>
    <row r="199" spans="5:21" outlineLevel="1" x14ac:dyDescent="0.25">
      <c r="E199" t="s">
        <v>199</v>
      </c>
      <c r="F199" t="e" vm="28">
        <v>#VALUE!</v>
      </c>
      <c r="G199" t="e" cm="1" vm="29">
        <f t="array" ref="G199">_FV(PivotData[[#This Row],[Country]],"Image")</f>
        <v>#VALUE!</v>
      </c>
      <c r="H199" t="s">
        <v>205</v>
      </c>
      <c r="I199" t="s">
        <v>212</v>
      </c>
      <c r="J199">
        <v>795</v>
      </c>
      <c r="K199">
        <v>10</v>
      </c>
      <c r="L199">
        <v>125</v>
      </c>
      <c r="M199">
        <v>99375</v>
      </c>
      <c r="N199">
        <v>3975</v>
      </c>
      <c r="O199">
        <v>95400</v>
      </c>
      <c r="P199">
        <v>95400</v>
      </c>
      <c r="Q199">
        <v>0</v>
      </c>
      <c r="R199" s="53">
        <v>41699</v>
      </c>
      <c r="S199">
        <v>3</v>
      </c>
      <c r="T199" t="s">
        <v>197</v>
      </c>
      <c r="U199">
        <v>2014</v>
      </c>
    </row>
    <row r="200" spans="5:21" outlineLevel="1" x14ac:dyDescent="0.25">
      <c r="E200" t="s">
        <v>201</v>
      </c>
      <c r="F200" t="e" vm="28">
        <v>#VALUE!</v>
      </c>
      <c r="G200" t="e" cm="1" vm="29">
        <f t="array" ref="G200">_FV(PivotData[[#This Row],[Country]],"Image")</f>
        <v>#VALUE!</v>
      </c>
      <c r="H200" t="s">
        <v>205</v>
      </c>
      <c r="I200" t="s">
        <v>212</v>
      </c>
      <c r="J200">
        <v>1414.5</v>
      </c>
      <c r="K200">
        <v>10</v>
      </c>
      <c r="L200">
        <v>300</v>
      </c>
      <c r="M200">
        <v>424350</v>
      </c>
      <c r="N200">
        <v>16974</v>
      </c>
      <c r="O200">
        <v>407376</v>
      </c>
      <c r="P200">
        <v>353625</v>
      </c>
      <c r="Q200">
        <v>53751</v>
      </c>
      <c r="R200" s="53">
        <v>41730</v>
      </c>
      <c r="S200">
        <v>4</v>
      </c>
      <c r="T200" t="s">
        <v>210</v>
      </c>
      <c r="U200">
        <v>2014</v>
      </c>
    </row>
    <row r="201" spans="5:21" outlineLevel="1" x14ac:dyDescent="0.25">
      <c r="E201" t="s">
        <v>201</v>
      </c>
      <c r="F201" t="e" vm="34">
        <v>#VALUE!</v>
      </c>
      <c r="G201" t="e" cm="1" vm="35">
        <f t="array" ref="G201">_FV(PivotData[[#This Row],[Country]],"Image")</f>
        <v>#VALUE!</v>
      </c>
      <c r="H201" t="s">
        <v>205</v>
      </c>
      <c r="I201" t="s">
        <v>212</v>
      </c>
      <c r="J201">
        <v>2918</v>
      </c>
      <c r="K201">
        <v>10</v>
      </c>
      <c r="L201">
        <v>300</v>
      </c>
      <c r="M201">
        <v>875400</v>
      </c>
      <c r="N201">
        <v>35016</v>
      </c>
      <c r="O201">
        <v>840384</v>
      </c>
      <c r="P201">
        <v>729500</v>
      </c>
      <c r="Q201">
        <v>110884</v>
      </c>
      <c r="R201" s="53">
        <v>41760</v>
      </c>
      <c r="S201">
        <v>5</v>
      </c>
      <c r="T201" t="s">
        <v>213</v>
      </c>
      <c r="U201">
        <v>2014</v>
      </c>
    </row>
    <row r="202" spans="5:21" outlineLevel="1" x14ac:dyDescent="0.25">
      <c r="E202" t="s">
        <v>189</v>
      </c>
      <c r="F202" t="e" vm="34">
        <v>#VALUE!</v>
      </c>
      <c r="G202" t="e" cm="1" vm="35">
        <f t="array" ref="G202">_FV(PivotData[[#This Row],[Country]],"Image")</f>
        <v>#VALUE!</v>
      </c>
      <c r="H202" t="s">
        <v>205</v>
      </c>
      <c r="I202" t="s">
        <v>212</v>
      </c>
      <c r="J202">
        <v>3450</v>
      </c>
      <c r="K202">
        <v>10</v>
      </c>
      <c r="L202">
        <v>350</v>
      </c>
      <c r="M202">
        <v>1207500</v>
      </c>
      <c r="N202">
        <v>48300</v>
      </c>
      <c r="O202">
        <v>1159200</v>
      </c>
      <c r="P202">
        <v>897000</v>
      </c>
      <c r="Q202">
        <v>262200</v>
      </c>
      <c r="R202" s="53">
        <v>41821</v>
      </c>
      <c r="S202">
        <v>7</v>
      </c>
      <c r="T202" t="s">
        <v>200</v>
      </c>
      <c r="U202">
        <v>2014</v>
      </c>
    </row>
    <row r="203" spans="5:21" outlineLevel="1" x14ac:dyDescent="0.25">
      <c r="E203" t="s">
        <v>199</v>
      </c>
      <c r="F203" t="e" vm="30">
        <v>#VALUE!</v>
      </c>
      <c r="G203" t="e" cm="1" vm="31">
        <f t="array" ref="G203">_FV(PivotData[[#This Row],[Country]],"Image")</f>
        <v>#VALUE!</v>
      </c>
      <c r="H203" t="s">
        <v>205</v>
      </c>
      <c r="I203" t="s">
        <v>212</v>
      </c>
      <c r="J203">
        <v>2988</v>
      </c>
      <c r="K203">
        <v>10</v>
      </c>
      <c r="L203">
        <v>125</v>
      </c>
      <c r="M203">
        <v>373500</v>
      </c>
      <c r="N203">
        <v>14940</v>
      </c>
      <c r="O203">
        <v>358560</v>
      </c>
      <c r="P203">
        <v>358560</v>
      </c>
      <c r="Q203">
        <v>0</v>
      </c>
      <c r="R203" s="53">
        <v>41821</v>
      </c>
      <c r="S203">
        <v>7</v>
      </c>
      <c r="T203" t="s">
        <v>200</v>
      </c>
      <c r="U203">
        <v>2014</v>
      </c>
    </row>
    <row r="204" spans="5:21" outlineLevel="1" x14ac:dyDescent="0.25">
      <c r="E204" t="s">
        <v>193</v>
      </c>
      <c r="F204" t="e" vm="26">
        <v>#VALUE!</v>
      </c>
      <c r="G204" t="e" cm="1" vm="27">
        <f t="array" ref="G204">_FV(PivotData[[#This Row],[Country]],"Image")</f>
        <v>#VALUE!</v>
      </c>
      <c r="H204" t="s">
        <v>205</v>
      </c>
      <c r="I204" t="s">
        <v>212</v>
      </c>
      <c r="J204">
        <v>218</v>
      </c>
      <c r="K204">
        <v>10</v>
      </c>
      <c r="L204">
        <v>15</v>
      </c>
      <c r="M204">
        <v>3270</v>
      </c>
      <c r="N204">
        <v>130.80000000000001</v>
      </c>
      <c r="O204">
        <v>3139.2</v>
      </c>
      <c r="P204">
        <v>2180</v>
      </c>
      <c r="Q204">
        <v>959.19999999999982</v>
      </c>
      <c r="R204" s="53">
        <v>41883</v>
      </c>
      <c r="S204">
        <v>9</v>
      </c>
      <c r="T204" t="s">
        <v>203</v>
      </c>
      <c r="U204">
        <v>2014</v>
      </c>
    </row>
    <row r="205" spans="5:21" outlineLevel="1" x14ac:dyDescent="0.25">
      <c r="E205" t="s">
        <v>189</v>
      </c>
      <c r="F205" t="e" vm="26">
        <v>#VALUE!</v>
      </c>
      <c r="G205" t="e" cm="1" vm="27">
        <f t="array" ref="G205">_FV(PivotData[[#This Row],[Country]],"Image")</f>
        <v>#VALUE!</v>
      </c>
      <c r="H205" t="s">
        <v>205</v>
      </c>
      <c r="I205" t="s">
        <v>212</v>
      </c>
      <c r="J205">
        <v>2074</v>
      </c>
      <c r="K205">
        <v>10</v>
      </c>
      <c r="L205">
        <v>20</v>
      </c>
      <c r="M205">
        <v>41480</v>
      </c>
      <c r="N205">
        <v>1659.2</v>
      </c>
      <c r="O205">
        <v>39820.800000000003</v>
      </c>
      <c r="P205">
        <v>20740</v>
      </c>
      <c r="Q205">
        <v>19080.800000000003</v>
      </c>
      <c r="R205" s="53">
        <v>41883</v>
      </c>
      <c r="S205">
        <v>9</v>
      </c>
      <c r="T205" t="s">
        <v>203</v>
      </c>
      <c r="U205">
        <v>2014</v>
      </c>
    </row>
    <row r="206" spans="5:21" outlineLevel="1" x14ac:dyDescent="0.25">
      <c r="E206" t="s">
        <v>189</v>
      </c>
      <c r="F206" t="e" vm="34">
        <v>#VALUE!</v>
      </c>
      <c r="G206" t="e" cm="1" vm="35">
        <f t="array" ref="G206">_FV(PivotData[[#This Row],[Country]],"Image")</f>
        <v>#VALUE!</v>
      </c>
      <c r="H206" t="s">
        <v>205</v>
      </c>
      <c r="I206" t="s">
        <v>212</v>
      </c>
      <c r="J206">
        <v>1056</v>
      </c>
      <c r="K206">
        <v>10</v>
      </c>
      <c r="L206">
        <v>20</v>
      </c>
      <c r="M206">
        <v>21120</v>
      </c>
      <c r="N206">
        <v>844.8</v>
      </c>
      <c r="O206">
        <v>20275.2</v>
      </c>
      <c r="P206">
        <v>10560</v>
      </c>
      <c r="Q206">
        <v>9715.2000000000007</v>
      </c>
      <c r="R206" s="53">
        <v>41883</v>
      </c>
      <c r="S206">
        <v>9</v>
      </c>
      <c r="T206" t="s">
        <v>203</v>
      </c>
      <c r="U206">
        <v>2014</v>
      </c>
    </row>
    <row r="207" spans="5:21" outlineLevel="1" x14ac:dyDescent="0.25">
      <c r="E207" t="s">
        <v>193</v>
      </c>
      <c r="F207" t="e" vm="34">
        <v>#VALUE!</v>
      </c>
      <c r="G207" t="e" cm="1" vm="35">
        <f t="array" ref="G207">_FV(PivotData[[#This Row],[Country]],"Image")</f>
        <v>#VALUE!</v>
      </c>
      <c r="H207" t="s">
        <v>205</v>
      </c>
      <c r="I207" t="s">
        <v>212</v>
      </c>
      <c r="J207">
        <v>671</v>
      </c>
      <c r="K207">
        <v>10</v>
      </c>
      <c r="L207">
        <v>15</v>
      </c>
      <c r="M207">
        <v>10065</v>
      </c>
      <c r="N207">
        <v>402.6</v>
      </c>
      <c r="O207">
        <v>9662.4</v>
      </c>
      <c r="P207">
        <v>6710</v>
      </c>
      <c r="Q207">
        <v>2952.3999999999996</v>
      </c>
      <c r="R207" s="53">
        <v>41548</v>
      </c>
      <c r="S207">
        <v>10</v>
      </c>
      <c r="T207" t="s">
        <v>204</v>
      </c>
      <c r="U207">
        <v>2013</v>
      </c>
    </row>
    <row r="208" spans="5:21" outlineLevel="1" x14ac:dyDescent="0.25">
      <c r="E208" t="s">
        <v>193</v>
      </c>
      <c r="F208" t="e" vm="32">
        <v>#VALUE!</v>
      </c>
      <c r="G208" t="e" cm="1" vm="33">
        <f t="array" ref="G208">_FV(PivotData[[#This Row],[Country]],"Image")</f>
        <v>#VALUE!</v>
      </c>
      <c r="H208" t="s">
        <v>205</v>
      </c>
      <c r="I208" t="s">
        <v>212</v>
      </c>
      <c r="J208">
        <v>1514</v>
      </c>
      <c r="K208">
        <v>10</v>
      </c>
      <c r="L208">
        <v>15</v>
      </c>
      <c r="M208">
        <v>22710</v>
      </c>
      <c r="N208">
        <v>908.4</v>
      </c>
      <c r="O208">
        <v>21801.599999999999</v>
      </c>
      <c r="P208">
        <v>15140</v>
      </c>
      <c r="Q208">
        <v>6661.5999999999985</v>
      </c>
      <c r="R208" s="53">
        <v>41548</v>
      </c>
      <c r="S208">
        <v>10</v>
      </c>
      <c r="T208" t="s">
        <v>204</v>
      </c>
      <c r="U208">
        <v>2013</v>
      </c>
    </row>
    <row r="209" spans="5:21" outlineLevel="1" x14ac:dyDescent="0.25">
      <c r="E209" t="s">
        <v>189</v>
      </c>
      <c r="F209" t="e" vm="34">
        <v>#VALUE!</v>
      </c>
      <c r="G209" t="e" cm="1" vm="35">
        <f t="array" ref="G209">_FV(PivotData[[#This Row],[Country]],"Image")</f>
        <v>#VALUE!</v>
      </c>
      <c r="H209" t="s">
        <v>205</v>
      </c>
      <c r="I209" t="s">
        <v>212</v>
      </c>
      <c r="J209">
        <v>274</v>
      </c>
      <c r="K209">
        <v>10</v>
      </c>
      <c r="L209">
        <v>350</v>
      </c>
      <c r="M209">
        <v>95900</v>
      </c>
      <c r="N209">
        <v>3836</v>
      </c>
      <c r="O209">
        <v>92064</v>
      </c>
      <c r="P209">
        <v>71240</v>
      </c>
      <c r="Q209">
        <v>20824</v>
      </c>
      <c r="R209" s="53">
        <v>41974</v>
      </c>
      <c r="S209">
        <v>12</v>
      </c>
      <c r="T209" t="s">
        <v>195</v>
      </c>
      <c r="U209">
        <v>2014</v>
      </c>
    </row>
    <row r="210" spans="5:21" outlineLevel="1" x14ac:dyDescent="0.25">
      <c r="E210" t="s">
        <v>199</v>
      </c>
      <c r="F210" t="e" vm="32">
        <v>#VALUE!</v>
      </c>
      <c r="G210" t="e" cm="1" vm="33">
        <f t="array" ref="G210">_FV(PivotData[[#This Row],[Country]],"Image")</f>
        <v>#VALUE!</v>
      </c>
      <c r="H210" t="s">
        <v>205</v>
      </c>
      <c r="I210" t="s">
        <v>212</v>
      </c>
      <c r="J210">
        <v>1138</v>
      </c>
      <c r="K210">
        <v>10</v>
      </c>
      <c r="L210">
        <v>125</v>
      </c>
      <c r="M210">
        <v>142250</v>
      </c>
      <c r="N210">
        <v>5690</v>
      </c>
      <c r="O210">
        <v>136560</v>
      </c>
      <c r="P210">
        <v>136560</v>
      </c>
      <c r="Q210">
        <v>0</v>
      </c>
      <c r="R210" s="53">
        <v>41974</v>
      </c>
      <c r="S210">
        <v>12</v>
      </c>
      <c r="T210" t="s">
        <v>195</v>
      </c>
      <c r="U210">
        <v>2014</v>
      </c>
    </row>
    <row r="211" spans="5:21" outlineLevel="1" x14ac:dyDescent="0.25">
      <c r="E211" t="s">
        <v>198</v>
      </c>
      <c r="F211" t="e" vm="34">
        <v>#VALUE!</v>
      </c>
      <c r="G211" t="e" cm="1" vm="35">
        <f t="array" ref="G211">_FV(PivotData[[#This Row],[Country]],"Image")</f>
        <v>#VALUE!</v>
      </c>
      <c r="H211" t="s">
        <v>208</v>
      </c>
      <c r="I211" t="s">
        <v>212</v>
      </c>
      <c r="J211">
        <v>1465</v>
      </c>
      <c r="K211">
        <v>120</v>
      </c>
      <c r="L211">
        <v>12</v>
      </c>
      <c r="M211">
        <v>17580</v>
      </c>
      <c r="N211">
        <v>703.2</v>
      </c>
      <c r="O211">
        <v>16876.8</v>
      </c>
      <c r="P211">
        <v>4395</v>
      </c>
      <c r="Q211">
        <v>12481.8</v>
      </c>
      <c r="R211" s="53">
        <v>41699</v>
      </c>
      <c r="S211">
        <v>3</v>
      </c>
      <c r="T211" t="s">
        <v>197</v>
      </c>
      <c r="U211">
        <v>2014</v>
      </c>
    </row>
    <row r="212" spans="5:21" outlineLevel="1" x14ac:dyDescent="0.25">
      <c r="E212" t="s">
        <v>189</v>
      </c>
      <c r="F212" t="e" vm="26">
        <v>#VALUE!</v>
      </c>
      <c r="G212" t="e" cm="1" vm="27">
        <f t="array" ref="G212">_FV(PivotData[[#This Row],[Country]],"Image")</f>
        <v>#VALUE!</v>
      </c>
      <c r="H212" t="s">
        <v>208</v>
      </c>
      <c r="I212" t="s">
        <v>212</v>
      </c>
      <c r="J212">
        <v>2646</v>
      </c>
      <c r="K212">
        <v>120</v>
      </c>
      <c r="L212">
        <v>20</v>
      </c>
      <c r="M212">
        <v>52920</v>
      </c>
      <c r="N212">
        <v>2116.8000000000002</v>
      </c>
      <c r="O212">
        <v>50803.199999999997</v>
      </c>
      <c r="P212">
        <v>26460</v>
      </c>
      <c r="Q212">
        <v>24343.199999999997</v>
      </c>
      <c r="R212" s="53">
        <v>41518</v>
      </c>
      <c r="S212">
        <v>9</v>
      </c>
      <c r="T212" t="s">
        <v>203</v>
      </c>
      <c r="U212">
        <v>2013</v>
      </c>
    </row>
    <row r="213" spans="5:21" outlineLevel="1" x14ac:dyDescent="0.25">
      <c r="E213" t="s">
        <v>189</v>
      </c>
      <c r="F213" t="e" vm="30">
        <v>#VALUE!</v>
      </c>
      <c r="G213" t="e" cm="1" vm="31">
        <f t="array" ref="G213">_FV(PivotData[[#This Row],[Country]],"Image")</f>
        <v>#VALUE!</v>
      </c>
      <c r="H213" t="s">
        <v>208</v>
      </c>
      <c r="I213" t="s">
        <v>212</v>
      </c>
      <c r="J213">
        <v>2177</v>
      </c>
      <c r="K213">
        <v>120</v>
      </c>
      <c r="L213">
        <v>350</v>
      </c>
      <c r="M213">
        <v>761950</v>
      </c>
      <c r="N213">
        <v>30478</v>
      </c>
      <c r="O213">
        <v>731472</v>
      </c>
      <c r="P213">
        <v>566020</v>
      </c>
      <c r="Q213">
        <v>165452</v>
      </c>
      <c r="R213" s="53">
        <v>41913</v>
      </c>
      <c r="S213">
        <v>10</v>
      </c>
      <c r="T213" t="s">
        <v>204</v>
      </c>
      <c r="U213">
        <v>2014</v>
      </c>
    </row>
    <row r="214" spans="5:21" outlineLevel="1" x14ac:dyDescent="0.25">
      <c r="E214" t="s">
        <v>198</v>
      </c>
      <c r="F214" t="e" vm="30">
        <v>#VALUE!</v>
      </c>
      <c r="G214" t="e" cm="1" vm="31">
        <f t="array" ref="G214">_FV(PivotData[[#This Row],[Country]],"Image")</f>
        <v>#VALUE!</v>
      </c>
      <c r="H214" t="s">
        <v>209</v>
      </c>
      <c r="I214" t="s">
        <v>212</v>
      </c>
      <c r="J214">
        <v>866</v>
      </c>
      <c r="K214">
        <v>250</v>
      </c>
      <c r="L214">
        <v>12</v>
      </c>
      <c r="M214">
        <v>10392</v>
      </c>
      <c r="N214">
        <v>415.68</v>
      </c>
      <c r="O214">
        <v>9976.32</v>
      </c>
      <c r="P214">
        <v>2598</v>
      </c>
      <c r="Q214">
        <v>7378.32</v>
      </c>
      <c r="R214" s="53">
        <v>41760</v>
      </c>
      <c r="S214">
        <v>5</v>
      </c>
      <c r="T214" t="s">
        <v>213</v>
      </c>
      <c r="U214">
        <v>2014</v>
      </c>
    </row>
    <row r="215" spans="5:21" outlineLevel="1" x14ac:dyDescent="0.25">
      <c r="E215" t="s">
        <v>189</v>
      </c>
      <c r="F215" t="e" vm="34">
        <v>#VALUE!</v>
      </c>
      <c r="G215" t="e" cm="1" vm="35">
        <f t="array" ref="G215">_FV(PivotData[[#This Row],[Country]],"Image")</f>
        <v>#VALUE!</v>
      </c>
      <c r="H215" t="s">
        <v>209</v>
      </c>
      <c r="I215" t="s">
        <v>212</v>
      </c>
      <c r="J215">
        <v>349</v>
      </c>
      <c r="K215">
        <v>250</v>
      </c>
      <c r="L215">
        <v>350</v>
      </c>
      <c r="M215">
        <v>122150</v>
      </c>
      <c r="N215">
        <v>4886</v>
      </c>
      <c r="O215">
        <v>117264</v>
      </c>
      <c r="P215">
        <v>90740</v>
      </c>
      <c r="Q215">
        <v>26524</v>
      </c>
      <c r="R215" s="53">
        <v>41518</v>
      </c>
      <c r="S215">
        <v>9</v>
      </c>
      <c r="T215" t="s">
        <v>203</v>
      </c>
      <c r="U215">
        <v>2013</v>
      </c>
    </row>
    <row r="216" spans="5:21" outlineLevel="1" x14ac:dyDescent="0.25">
      <c r="E216" t="s">
        <v>189</v>
      </c>
      <c r="F216" t="e" vm="30">
        <v>#VALUE!</v>
      </c>
      <c r="G216" t="e" cm="1" vm="31">
        <f t="array" ref="G216">_FV(PivotData[[#This Row],[Country]],"Image")</f>
        <v>#VALUE!</v>
      </c>
      <c r="H216" t="s">
        <v>209</v>
      </c>
      <c r="I216" t="s">
        <v>212</v>
      </c>
      <c r="J216">
        <v>2177</v>
      </c>
      <c r="K216">
        <v>250</v>
      </c>
      <c r="L216">
        <v>350</v>
      </c>
      <c r="M216">
        <v>761950</v>
      </c>
      <c r="N216">
        <v>30478</v>
      </c>
      <c r="O216">
        <v>731472</v>
      </c>
      <c r="P216">
        <v>566020</v>
      </c>
      <c r="Q216">
        <v>165452</v>
      </c>
      <c r="R216" s="53">
        <v>41913</v>
      </c>
      <c r="S216">
        <v>10</v>
      </c>
      <c r="T216" t="s">
        <v>204</v>
      </c>
      <c r="U216">
        <v>2014</v>
      </c>
    </row>
    <row r="217" spans="5:21" outlineLevel="1" x14ac:dyDescent="0.25">
      <c r="E217" t="s">
        <v>193</v>
      </c>
      <c r="F217" t="e" vm="32">
        <v>#VALUE!</v>
      </c>
      <c r="G217" t="e" cm="1" vm="33">
        <f t="array" ref="G217">_FV(PivotData[[#This Row],[Country]],"Image")</f>
        <v>#VALUE!</v>
      </c>
      <c r="H217" t="s">
        <v>209</v>
      </c>
      <c r="I217" t="s">
        <v>212</v>
      </c>
      <c r="J217">
        <v>1514</v>
      </c>
      <c r="K217">
        <v>250</v>
      </c>
      <c r="L217">
        <v>15</v>
      </c>
      <c r="M217">
        <v>22710</v>
      </c>
      <c r="N217">
        <v>908.4</v>
      </c>
      <c r="O217">
        <v>21801.599999999999</v>
      </c>
      <c r="P217">
        <v>15140</v>
      </c>
      <c r="Q217">
        <v>6661.5999999999985</v>
      </c>
      <c r="R217" s="53">
        <v>41548</v>
      </c>
      <c r="S217">
        <v>10</v>
      </c>
      <c r="T217" t="s">
        <v>204</v>
      </c>
      <c r="U217">
        <v>2013</v>
      </c>
    </row>
    <row r="218" spans="5:21" outlineLevel="1" x14ac:dyDescent="0.25">
      <c r="E218" t="s">
        <v>189</v>
      </c>
      <c r="F218" t="e" vm="32">
        <v>#VALUE!</v>
      </c>
      <c r="G218" t="e" cm="1" vm="33">
        <f t="array" ref="G218">_FV(PivotData[[#This Row],[Country]],"Image")</f>
        <v>#VALUE!</v>
      </c>
      <c r="H218" t="s">
        <v>211</v>
      </c>
      <c r="I218" t="s">
        <v>212</v>
      </c>
      <c r="J218">
        <v>1865</v>
      </c>
      <c r="K218">
        <v>260</v>
      </c>
      <c r="L218">
        <v>350</v>
      </c>
      <c r="M218">
        <v>652750</v>
      </c>
      <c r="N218">
        <v>26110</v>
      </c>
      <c r="O218">
        <v>626640</v>
      </c>
      <c r="P218">
        <v>484900</v>
      </c>
      <c r="Q218">
        <v>141740</v>
      </c>
      <c r="R218" s="53">
        <v>41671</v>
      </c>
      <c r="S218">
        <v>2</v>
      </c>
      <c r="T218" t="s">
        <v>206</v>
      </c>
      <c r="U218">
        <v>2014</v>
      </c>
    </row>
    <row r="219" spans="5:21" outlineLevel="1" x14ac:dyDescent="0.25">
      <c r="E219" t="s">
        <v>199</v>
      </c>
      <c r="F219" t="e" vm="32">
        <v>#VALUE!</v>
      </c>
      <c r="G219" t="e" cm="1" vm="33">
        <f t="array" ref="G219">_FV(PivotData[[#This Row],[Country]],"Image")</f>
        <v>#VALUE!</v>
      </c>
      <c r="H219" t="s">
        <v>211</v>
      </c>
      <c r="I219" t="s">
        <v>212</v>
      </c>
      <c r="J219">
        <v>1074</v>
      </c>
      <c r="K219">
        <v>260</v>
      </c>
      <c r="L219">
        <v>125</v>
      </c>
      <c r="M219">
        <v>134250</v>
      </c>
      <c r="N219">
        <v>5370</v>
      </c>
      <c r="O219">
        <v>128880</v>
      </c>
      <c r="P219">
        <v>128880</v>
      </c>
      <c r="Q219">
        <v>0</v>
      </c>
      <c r="R219" s="53">
        <v>41730</v>
      </c>
      <c r="S219">
        <v>4</v>
      </c>
      <c r="T219" t="s">
        <v>210</v>
      </c>
      <c r="U219">
        <v>2014</v>
      </c>
    </row>
    <row r="220" spans="5:21" outlineLevel="1" x14ac:dyDescent="0.25">
      <c r="E220" t="s">
        <v>189</v>
      </c>
      <c r="F220" t="e" vm="28">
        <v>#VALUE!</v>
      </c>
      <c r="G220" t="e" cm="1" vm="29">
        <f t="array" ref="G220">_FV(PivotData[[#This Row],[Country]],"Image")</f>
        <v>#VALUE!</v>
      </c>
      <c r="H220" t="s">
        <v>211</v>
      </c>
      <c r="I220" t="s">
        <v>212</v>
      </c>
      <c r="J220">
        <v>1907</v>
      </c>
      <c r="K220">
        <v>260</v>
      </c>
      <c r="L220">
        <v>350</v>
      </c>
      <c r="M220">
        <v>667450</v>
      </c>
      <c r="N220">
        <v>26698</v>
      </c>
      <c r="O220">
        <v>640752</v>
      </c>
      <c r="P220">
        <v>495820</v>
      </c>
      <c r="Q220">
        <v>144932</v>
      </c>
      <c r="R220" s="53">
        <v>41883</v>
      </c>
      <c r="S220">
        <v>9</v>
      </c>
      <c r="T220" t="s">
        <v>203</v>
      </c>
      <c r="U220">
        <v>2014</v>
      </c>
    </row>
    <row r="221" spans="5:21" outlineLevel="1" x14ac:dyDescent="0.25">
      <c r="E221" t="s">
        <v>193</v>
      </c>
      <c r="F221" t="e" vm="34">
        <v>#VALUE!</v>
      </c>
      <c r="G221" t="e" cm="1" vm="35">
        <f t="array" ref="G221">_FV(PivotData[[#This Row],[Country]],"Image")</f>
        <v>#VALUE!</v>
      </c>
      <c r="H221" t="s">
        <v>211</v>
      </c>
      <c r="I221" t="s">
        <v>212</v>
      </c>
      <c r="J221">
        <v>671</v>
      </c>
      <c r="K221">
        <v>260</v>
      </c>
      <c r="L221">
        <v>15</v>
      </c>
      <c r="M221">
        <v>10065</v>
      </c>
      <c r="N221">
        <v>402.6</v>
      </c>
      <c r="O221">
        <v>9662.4</v>
      </c>
      <c r="P221">
        <v>6710</v>
      </c>
      <c r="Q221">
        <v>2952.3999999999996</v>
      </c>
      <c r="R221" s="53">
        <v>41548</v>
      </c>
      <c r="S221">
        <v>10</v>
      </c>
      <c r="T221" t="s">
        <v>204</v>
      </c>
      <c r="U221">
        <v>2013</v>
      </c>
    </row>
    <row r="222" spans="5:21" outlineLevel="1" x14ac:dyDescent="0.25">
      <c r="E222" t="s">
        <v>189</v>
      </c>
      <c r="F222" t="e" vm="26">
        <v>#VALUE!</v>
      </c>
      <c r="G222" t="e" cm="1" vm="27">
        <f t="array" ref="G222">_FV(PivotData[[#This Row],[Country]],"Image")</f>
        <v>#VALUE!</v>
      </c>
      <c r="H222" t="s">
        <v>211</v>
      </c>
      <c r="I222" t="s">
        <v>212</v>
      </c>
      <c r="J222">
        <v>1778</v>
      </c>
      <c r="K222">
        <v>260</v>
      </c>
      <c r="L222">
        <v>350</v>
      </c>
      <c r="M222">
        <v>622300</v>
      </c>
      <c r="N222">
        <v>24892</v>
      </c>
      <c r="O222">
        <v>597408</v>
      </c>
      <c r="P222">
        <v>462280</v>
      </c>
      <c r="Q222">
        <v>135128</v>
      </c>
      <c r="R222" s="53">
        <v>41609</v>
      </c>
      <c r="S222">
        <v>12</v>
      </c>
      <c r="T222" t="s">
        <v>195</v>
      </c>
      <c r="U222">
        <v>2013</v>
      </c>
    </row>
    <row r="223" spans="5:21" outlineLevel="1" x14ac:dyDescent="0.25">
      <c r="E223" t="s">
        <v>189</v>
      </c>
      <c r="F223" t="e" vm="28">
        <v>#VALUE!</v>
      </c>
      <c r="G223" t="e" cm="1" vm="29">
        <f t="array" ref="G223">_FV(PivotData[[#This Row],[Country]],"Image")</f>
        <v>#VALUE!</v>
      </c>
      <c r="H223" t="s">
        <v>196</v>
      </c>
      <c r="I223" t="s">
        <v>214</v>
      </c>
      <c r="J223">
        <v>1159</v>
      </c>
      <c r="K223">
        <v>5</v>
      </c>
      <c r="L223">
        <v>7</v>
      </c>
      <c r="M223">
        <v>8113</v>
      </c>
      <c r="N223">
        <v>405.65</v>
      </c>
      <c r="O223">
        <v>7707.35</v>
      </c>
      <c r="P223">
        <v>5795</v>
      </c>
      <c r="Q223">
        <v>1912.3500000000004</v>
      </c>
      <c r="R223" s="53">
        <v>41548</v>
      </c>
      <c r="S223">
        <v>10</v>
      </c>
      <c r="T223" t="s">
        <v>204</v>
      </c>
      <c r="U223">
        <v>2013</v>
      </c>
    </row>
    <row r="224" spans="5:21" outlineLevel="1" x14ac:dyDescent="0.25">
      <c r="E224" t="s">
        <v>189</v>
      </c>
      <c r="F224" t="e" vm="28">
        <v>#VALUE!</v>
      </c>
      <c r="G224" t="e" cm="1" vm="29">
        <f t="array" ref="G224">_FV(PivotData[[#This Row],[Country]],"Image")</f>
        <v>#VALUE!</v>
      </c>
      <c r="H224" t="s">
        <v>205</v>
      </c>
      <c r="I224" t="s">
        <v>214</v>
      </c>
      <c r="J224">
        <v>1372</v>
      </c>
      <c r="K224">
        <v>10</v>
      </c>
      <c r="L224">
        <v>7</v>
      </c>
      <c r="M224">
        <v>9604</v>
      </c>
      <c r="N224">
        <v>480.2</v>
      </c>
      <c r="O224">
        <v>9123.7999999999993</v>
      </c>
      <c r="P224">
        <v>6860</v>
      </c>
      <c r="Q224">
        <v>2263.7999999999993</v>
      </c>
      <c r="R224" s="53">
        <v>41640</v>
      </c>
      <c r="S224">
        <v>1</v>
      </c>
      <c r="T224" t="s">
        <v>192</v>
      </c>
      <c r="U224">
        <v>2014</v>
      </c>
    </row>
    <row r="225" spans="5:21" outlineLevel="1" x14ac:dyDescent="0.25">
      <c r="E225" t="s">
        <v>189</v>
      </c>
      <c r="F225" t="e" vm="26">
        <v>#VALUE!</v>
      </c>
      <c r="G225" t="e" cm="1" vm="27">
        <f t="array" ref="G225">_FV(PivotData[[#This Row],[Country]],"Image")</f>
        <v>#VALUE!</v>
      </c>
      <c r="H225" t="s">
        <v>205</v>
      </c>
      <c r="I225" t="s">
        <v>214</v>
      </c>
      <c r="J225">
        <v>2349</v>
      </c>
      <c r="K225">
        <v>10</v>
      </c>
      <c r="L225">
        <v>7</v>
      </c>
      <c r="M225">
        <v>16443</v>
      </c>
      <c r="N225">
        <v>822.15</v>
      </c>
      <c r="O225">
        <v>15620.85</v>
      </c>
      <c r="P225">
        <v>11745</v>
      </c>
      <c r="Q225">
        <v>3875.8500000000004</v>
      </c>
      <c r="R225" s="53">
        <v>41518</v>
      </c>
      <c r="S225">
        <v>9</v>
      </c>
      <c r="T225" t="s">
        <v>203</v>
      </c>
      <c r="U225">
        <v>2013</v>
      </c>
    </row>
    <row r="226" spans="5:21" outlineLevel="1" x14ac:dyDescent="0.25">
      <c r="E226" t="s">
        <v>189</v>
      </c>
      <c r="F226" t="e" vm="32">
        <v>#VALUE!</v>
      </c>
      <c r="G226" t="e" cm="1" vm="33">
        <f t="array" ref="G226">_FV(PivotData[[#This Row],[Country]],"Image")</f>
        <v>#VALUE!</v>
      </c>
      <c r="H226" t="s">
        <v>205</v>
      </c>
      <c r="I226" t="s">
        <v>214</v>
      </c>
      <c r="J226">
        <v>2689</v>
      </c>
      <c r="K226">
        <v>10</v>
      </c>
      <c r="L226">
        <v>7</v>
      </c>
      <c r="M226">
        <v>18823</v>
      </c>
      <c r="N226">
        <v>941.15</v>
      </c>
      <c r="O226">
        <v>17881.849999999999</v>
      </c>
      <c r="P226">
        <v>13445</v>
      </c>
      <c r="Q226">
        <v>4436.8499999999985</v>
      </c>
      <c r="R226" s="53">
        <v>41913</v>
      </c>
      <c r="S226">
        <v>10</v>
      </c>
      <c r="T226" t="s">
        <v>204</v>
      </c>
      <c r="U226">
        <v>2014</v>
      </c>
    </row>
    <row r="227" spans="5:21" outlineLevel="1" x14ac:dyDescent="0.25">
      <c r="E227" t="s">
        <v>198</v>
      </c>
      <c r="F227" t="e" vm="26">
        <v>#VALUE!</v>
      </c>
      <c r="G227" t="e" cm="1" vm="27">
        <f t="array" ref="G227">_FV(PivotData[[#This Row],[Country]],"Image")</f>
        <v>#VALUE!</v>
      </c>
      <c r="H227" t="s">
        <v>205</v>
      </c>
      <c r="I227" t="s">
        <v>214</v>
      </c>
      <c r="J227">
        <v>2431</v>
      </c>
      <c r="K227">
        <v>10</v>
      </c>
      <c r="L227">
        <v>12</v>
      </c>
      <c r="M227">
        <v>29172</v>
      </c>
      <c r="N227">
        <v>1458.6</v>
      </c>
      <c r="O227">
        <v>27713.4</v>
      </c>
      <c r="P227">
        <v>7293</v>
      </c>
      <c r="Q227">
        <v>20420.400000000001</v>
      </c>
      <c r="R227" s="53">
        <v>41974</v>
      </c>
      <c r="S227">
        <v>12</v>
      </c>
      <c r="T227" t="s">
        <v>195</v>
      </c>
      <c r="U227">
        <v>2014</v>
      </c>
    </row>
    <row r="228" spans="5:21" outlineLevel="1" x14ac:dyDescent="0.25">
      <c r="E228" t="s">
        <v>198</v>
      </c>
      <c r="F228" t="e" vm="26">
        <v>#VALUE!</v>
      </c>
      <c r="G228" t="e" cm="1" vm="27">
        <f t="array" ref="G228">_FV(PivotData[[#This Row],[Country]],"Image")</f>
        <v>#VALUE!</v>
      </c>
      <c r="H228" t="s">
        <v>208</v>
      </c>
      <c r="I228" t="s">
        <v>214</v>
      </c>
      <c r="J228">
        <v>2431</v>
      </c>
      <c r="K228">
        <v>120</v>
      </c>
      <c r="L228">
        <v>12</v>
      </c>
      <c r="M228">
        <v>29172</v>
      </c>
      <c r="N228">
        <v>1458.6</v>
      </c>
      <c r="O228">
        <v>27713.4</v>
      </c>
      <c r="P228">
        <v>7293</v>
      </c>
      <c r="Q228">
        <v>20420.400000000001</v>
      </c>
      <c r="R228" s="53">
        <v>41974</v>
      </c>
      <c r="S228">
        <v>12</v>
      </c>
      <c r="T228" t="s">
        <v>195</v>
      </c>
      <c r="U228">
        <v>2014</v>
      </c>
    </row>
    <row r="229" spans="5:21" outlineLevel="1" x14ac:dyDescent="0.25">
      <c r="E229" t="s">
        <v>189</v>
      </c>
      <c r="F229" t="e" vm="32">
        <v>#VALUE!</v>
      </c>
      <c r="G229" t="e" cm="1" vm="33">
        <f t="array" ref="G229">_FV(PivotData[[#This Row],[Country]],"Image")</f>
        <v>#VALUE!</v>
      </c>
      <c r="H229" t="s">
        <v>209</v>
      </c>
      <c r="I229" t="s">
        <v>214</v>
      </c>
      <c r="J229">
        <v>2689</v>
      </c>
      <c r="K229">
        <v>250</v>
      </c>
      <c r="L229">
        <v>7</v>
      </c>
      <c r="M229">
        <v>18823</v>
      </c>
      <c r="N229">
        <v>941.15</v>
      </c>
      <c r="O229">
        <v>17881.849999999999</v>
      </c>
      <c r="P229">
        <v>13445</v>
      </c>
      <c r="Q229">
        <v>4436.8499999999985</v>
      </c>
      <c r="R229" s="53">
        <v>41913</v>
      </c>
      <c r="S229">
        <v>10</v>
      </c>
      <c r="T229" t="s">
        <v>204</v>
      </c>
      <c r="U229">
        <v>2014</v>
      </c>
    </row>
    <row r="230" spans="5:21" outlineLevel="1" x14ac:dyDescent="0.25">
      <c r="E230" t="s">
        <v>189</v>
      </c>
      <c r="F230" t="e" vm="32">
        <v>#VALUE!</v>
      </c>
      <c r="G230" t="e" cm="1" vm="33">
        <f t="array" ref="G230">_FV(PivotData[[#This Row],[Country]],"Image")</f>
        <v>#VALUE!</v>
      </c>
      <c r="H230" t="s">
        <v>211</v>
      </c>
      <c r="I230" t="s">
        <v>214</v>
      </c>
      <c r="J230">
        <v>1683</v>
      </c>
      <c r="K230">
        <v>260</v>
      </c>
      <c r="L230">
        <v>7</v>
      </c>
      <c r="M230">
        <v>11781</v>
      </c>
      <c r="N230">
        <v>589.04999999999995</v>
      </c>
      <c r="O230">
        <v>11191.95</v>
      </c>
      <c r="P230">
        <v>8415</v>
      </c>
      <c r="Q230">
        <v>2776.9500000000007</v>
      </c>
      <c r="R230" s="53">
        <v>41821</v>
      </c>
      <c r="S230">
        <v>7</v>
      </c>
      <c r="T230" t="s">
        <v>200</v>
      </c>
      <c r="U230">
        <v>2014</v>
      </c>
    </row>
    <row r="231" spans="5:21" outlineLevel="1" x14ac:dyDescent="0.25">
      <c r="E231" t="s">
        <v>198</v>
      </c>
      <c r="F231" t="e" vm="32">
        <v>#VALUE!</v>
      </c>
      <c r="G231" t="e" cm="1" vm="33">
        <f t="array" ref="G231">_FV(PivotData[[#This Row],[Country]],"Image")</f>
        <v>#VALUE!</v>
      </c>
      <c r="H231" t="s">
        <v>211</v>
      </c>
      <c r="I231" t="s">
        <v>214</v>
      </c>
      <c r="J231">
        <v>1123</v>
      </c>
      <c r="K231">
        <v>260</v>
      </c>
      <c r="L231">
        <v>12</v>
      </c>
      <c r="M231">
        <v>13476</v>
      </c>
      <c r="N231">
        <v>673.8</v>
      </c>
      <c r="O231">
        <v>12802.2</v>
      </c>
      <c r="P231">
        <v>3369</v>
      </c>
      <c r="Q231">
        <v>9433.2000000000007</v>
      </c>
      <c r="R231" s="53">
        <v>41852</v>
      </c>
      <c r="S231">
        <v>8</v>
      </c>
      <c r="T231" t="s">
        <v>202</v>
      </c>
      <c r="U231">
        <v>2014</v>
      </c>
    </row>
    <row r="232" spans="5:21" outlineLevel="1" x14ac:dyDescent="0.25">
      <c r="E232" t="s">
        <v>189</v>
      </c>
      <c r="F232" t="e" vm="28">
        <v>#VALUE!</v>
      </c>
      <c r="G232" t="e" cm="1" vm="29">
        <f t="array" ref="G232">_FV(PivotData[[#This Row],[Country]],"Image")</f>
        <v>#VALUE!</v>
      </c>
      <c r="H232" t="s">
        <v>211</v>
      </c>
      <c r="I232" t="s">
        <v>214</v>
      </c>
      <c r="J232">
        <v>1159</v>
      </c>
      <c r="K232">
        <v>260</v>
      </c>
      <c r="L232">
        <v>7</v>
      </c>
      <c r="M232">
        <v>8113</v>
      </c>
      <c r="N232">
        <v>405.65</v>
      </c>
      <c r="O232">
        <v>7707.35</v>
      </c>
      <c r="P232">
        <v>5795</v>
      </c>
      <c r="Q232">
        <v>1912.3500000000004</v>
      </c>
      <c r="R232" s="53">
        <v>41548</v>
      </c>
      <c r="S232">
        <v>10</v>
      </c>
      <c r="T232" t="s">
        <v>204</v>
      </c>
      <c r="U232">
        <v>2013</v>
      </c>
    </row>
    <row r="233" spans="5:21" outlineLevel="1" x14ac:dyDescent="0.25">
      <c r="E233" t="s">
        <v>198</v>
      </c>
      <c r="F233" t="e" vm="30">
        <v>#VALUE!</v>
      </c>
      <c r="G233" t="e" cm="1" vm="31">
        <f t="array" ref="G233">_FV(PivotData[[#This Row],[Country]],"Image")</f>
        <v>#VALUE!</v>
      </c>
      <c r="H233" t="s">
        <v>190</v>
      </c>
      <c r="I233" t="s">
        <v>214</v>
      </c>
      <c r="J233">
        <v>1865</v>
      </c>
      <c r="K233">
        <v>3</v>
      </c>
      <c r="L233">
        <v>12</v>
      </c>
      <c r="M233">
        <v>22380</v>
      </c>
      <c r="N233">
        <v>1119</v>
      </c>
      <c r="O233">
        <v>21261</v>
      </c>
      <c r="P233">
        <v>5595</v>
      </c>
      <c r="Q233">
        <v>15666</v>
      </c>
      <c r="R233" s="53">
        <v>41671</v>
      </c>
      <c r="S233">
        <v>2</v>
      </c>
      <c r="T233" t="s">
        <v>206</v>
      </c>
      <c r="U233">
        <v>2014</v>
      </c>
    </row>
    <row r="234" spans="5:21" outlineLevel="1" x14ac:dyDescent="0.25">
      <c r="E234" t="s">
        <v>198</v>
      </c>
      <c r="F234" t="e" vm="28">
        <v>#VALUE!</v>
      </c>
      <c r="G234" t="e" cm="1" vm="29">
        <f t="array" ref="G234">_FV(PivotData[[#This Row],[Country]],"Image")</f>
        <v>#VALUE!</v>
      </c>
      <c r="H234" t="s">
        <v>190</v>
      </c>
      <c r="I234" t="s">
        <v>214</v>
      </c>
      <c r="J234">
        <v>1116</v>
      </c>
      <c r="K234">
        <v>3</v>
      </c>
      <c r="L234">
        <v>12</v>
      </c>
      <c r="M234">
        <v>13392</v>
      </c>
      <c r="N234">
        <v>669.6</v>
      </c>
      <c r="O234">
        <v>12722.4</v>
      </c>
      <c r="P234">
        <v>3348</v>
      </c>
      <c r="Q234">
        <v>9374.4</v>
      </c>
      <c r="R234" s="53">
        <v>41671</v>
      </c>
      <c r="S234">
        <v>2</v>
      </c>
      <c r="T234" t="s">
        <v>206</v>
      </c>
      <c r="U234">
        <v>2014</v>
      </c>
    </row>
    <row r="235" spans="5:21" outlineLevel="1" x14ac:dyDescent="0.25">
      <c r="E235" t="s">
        <v>189</v>
      </c>
      <c r="F235" t="e" vm="30">
        <v>#VALUE!</v>
      </c>
      <c r="G235" t="e" cm="1" vm="31">
        <f t="array" ref="G235">_FV(PivotData[[#This Row],[Country]],"Image")</f>
        <v>#VALUE!</v>
      </c>
      <c r="H235" t="s">
        <v>190</v>
      </c>
      <c r="I235" t="s">
        <v>214</v>
      </c>
      <c r="J235">
        <v>1563</v>
      </c>
      <c r="K235">
        <v>3</v>
      </c>
      <c r="L235">
        <v>20</v>
      </c>
      <c r="M235">
        <v>31260</v>
      </c>
      <c r="N235">
        <v>1563</v>
      </c>
      <c r="O235">
        <v>29697</v>
      </c>
      <c r="P235">
        <v>15630</v>
      </c>
      <c r="Q235">
        <v>14067</v>
      </c>
      <c r="R235" s="53">
        <v>41760</v>
      </c>
      <c r="S235">
        <v>5</v>
      </c>
      <c r="T235" t="s">
        <v>213</v>
      </c>
      <c r="U235">
        <v>2014</v>
      </c>
    </row>
    <row r="236" spans="5:21" outlineLevel="1" x14ac:dyDescent="0.25">
      <c r="E236" t="s">
        <v>201</v>
      </c>
      <c r="F236" t="e" vm="34">
        <v>#VALUE!</v>
      </c>
      <c r="G236" t="e" cm="1" vm="35">
        <f t="array" ref="G236">_FV(PivotData[[#This Row],[Country]],"Image")</f>
        <v>#VALUE!</v>
      </c>
      <c r="H236" t="s">
        <v>190</v>
      </c>
      <c r="I236" t="s">
        <v>214</v>
      </c>
      <c r="J236">
        <v>991</v>
      </c>
      <c r="K236">
        <v>3</v>
      </c>
      <c r="L236">
        <v>300</v>
      </c>
      <c r="M236">
        <v>297300</v>
      </c>
      <c r="N236">
        <v>14865</v>
      </c>
      <c r="O236">
        <v>282435</v>
      </c>
      <c r="P236">
        <v>247750</v>
      </c>
      <c r="Q236">
        <v>34685</v>
      </c>
      <c r="R236" s="53">
        <v>41791</v>
      </c>
      <c r="S236">
        <v>6</v>
      </c>
      <c r="T236" t="s">
        <v>194</v>
      </c>
      <c r="U236">
        <v>2014</v>
      </c>
    </row>
    <row r="237" spans="5:21" outlineLevel="1" x14ac:dyDescent="0.25">
      <c r="E237" t="s">
        <v>189</v>
      </c>
      <c r="F237" t="e" vm="28">
        <v>#VALUE!</v>
      </c>
      <c r="G237" t="e" cm="1" vm="29">
        <f t="array" ref="G237">_FV(PivotData[[#This Row],[Country]],"Image")</f>
        <v>#VALUE!</v>
      </c>
      <c r="H237" t="s">
        <v>190</v>
      </c>
      <c r="I237" t="s">
        <v>214</v>
      </c>
      <c r="J237">
        <v>1016</v>
      </c>
      <c r="K237">
        <v>3</v>
      </c>
      <c r="L237">
        <v>7</v>
      </c>
      <c r="M237">
        <v>7112</v>
      </c>
      <c r="N237">
        <v>355.6</v>
      </c>
      <c r="O237">
        <v>6756.4</v>
      </c>
      <c r="P237">
        <v>5080</v>
      </c>
      <c r="Q237">
        <v>1676.3999999999996</v>
      </c>
      <c r="R237" s="53">
        <v>41579</v>
      </c>
      <c r="S237">
        <v>11</v>
      </c>
      <c r="T237" t="s">
        <v>207</v>
      </c>
      <c r="U237">
        <v>2013</v>
      </c>
    </row>
    <row r="238" spans="5:21" outlineLevel="1" x14ac:dyDescent="0.25">
      <c r="E238" t="s">
        <v>193</v>
      </c>
      <c r="F238" t="e" vm="32">
        <v>#VALUE!</v>
      </c>
      <c r="G238" t="e" cm="1" vm="33">
        <f t="array" ref="G238">_FV(PivotData[[#This Row],[Country]],"Image")</f>
        <v>#VALUE!</v>
      </c>
      <c r="H238" t="s">
        <v>190</v>
      </c>
      <c r="I238" t="s">
        <v>214</v>
      </c>
      <c r="J238">
        <v>2791</v>
      </c>
      <c r="K238">
        <v>3</v>
      </c>
      <c r="L238">
        <v>15</v>
      </c>
      <c r="M238">
        <v>41865</v>
      </c>
      <c r="N238">
        <v>2093.25</v>
      </c>
      <c r="O238">
        <v>39771.75</v>
      </c>
      <c r="P238">
        <v>27910</v>
      </c>
      <c r="Q238">
        <v>11861.75</v>
      </c>
      <c r="R238" s="53">
        <v>41944</v>
      </c>
      <c r="S238">
        <v>11</v>
      </c>
      <c r="T238" t="s">
        <v>207</v>
      </c>
      <c r="U238">
        <v>2014</v>
      </c>
    </row>
    <row r="239" spans="5:21" outlineLevel="1" x14ac:dyDescent="0.25">
      <c r="E239" t="s">
        <v>189</v>
      </c>
      <c r="F239" t="e" vm="34">
        <v>#VALUE!</v>
      </c>
      <c r="G239" t="e" cm="1" vm="35">
        <f t="array" ref="G239">_FV(PivotData[[#This Row],[Country]],"Image")</f>
        <v>#VALUE!</v>
      </c>
      <c r="H239" t="s">
        <v>190</v>
      </c>
      <c r="I239" t="s">
        <v>214</v>
      </c>
      <c r="J239">
        <v>570</v>
      </c>
      <c r="K239">
        <v>3</v>
      </c>
      <c r="L239">
        <v>7</v>
      </c>
      <c r="M239">
        <v>3990</v>
      </c>
      <c r="N239">
        <v>199.5</v>
      </c>
      <c r="O239">
        <v>3790.5</v>
      </c>
      <c r="P239">
        <v>2850</v>
      </c>
      <c r="Q239">
        <v>940.5</v>
      </c>
      <c r="R239" s="53">
        <v>41974</v>
      </c>
      <c r="S239">
        <v>12</v>
      </c>
      <c r="T239" t="s">
        <v>195</v>
      </c>
      <c r="U239">
        <v>2014</v>
      </c>
    </row>
    <row r="240" spans="5:21" outlineLevel="1" x14ac:dyDescent="0.25">
      <c r="E240" t="s">
        <v>189</v>
      </c>
      <c r="F240" t="e" vm="30">
        <v>#VALUE!</v>
      </c>
      <c r="G240" t="e" cm="1" vm="31">
        <f t="array" ref="G240">_FV(PivotData[[#This Row],[Country]],"Image")</f>
        <v>#VALUE!</v>
      </c>
      <c r="H240" t="s">
        <v>190</v>
      </c>
      <c r="I240" t="s">
        <v>214</v>
      </c>
      <c r="J240">
        <v>2487</v>
      </c>
      <c r="K240">
        <v>3</v>
      </c>
      <c r="L240">
        <v>7</v>
      </c>
      <c r="M240">
        <v>17409</v>
      </c>
      <c r="N240">
        <v>870.45</v>
      </c>
      <c r="O240">
        <v>16538.55</v>
      </c>
      <c r="P240">
        <v>12435</v>
      </c>
      <c r="Q240">
        <v>4103.5499999999993</v>
      </c>
      <c r="R240" s="53">
        <v>41974</v>
      </c>
      <c r="S240">
        <v>12</v>
      </c>
      <c r="T240" t="s">
        <v>195</v>
      </c>
      <c r="U240">
        <v>2014</v>
      </c>
    </row>
    <row r="241" spans="5:21" outlineLevel="1" x14ac:dyDescent="0.25">
      <c r="E241" t="s">
        <v>189</v>
      </c>
      <c r="F241" t="e" vm="30">
        <v>#VALUE!</v>
      </c>
      <c r="G241" t="e" cm="1" vm="31">
        <f t="array" ref="G241">_FV(PivotData[[#This Row],[Country]],"Image")</f>
        <v>#VALUE!</v>
      </c>
      <c r="H241" t="s">
        <v>196</v>
      </c>
      <c r="I241" t="s">
        <v>214</v>
      </c>
      <c r="J241">
        <v>1384.5</v>
      </c>
      <c r="K241">
        <v>5</v>
      </c>
      <c r="L241">
        <v>350</v>
      </c>
      <c r="M241">
        <v>484575</v>
      </c>
      <c r="N241">
        <v>24228.75</v>
      </c>
      <c r="O241">
        <v>460346.25</v>
      </c>
      <c r="P241">
        <v>359970</v>
      </c>
      <c r="Q241">
        <v>100376.25</v>
      </c>
      <c r="R241" s="53">
        <v>41640</v>
      </c>
      <c r="S241">
        <v>1</v>
      </c>
      <c r="T241" t="s">
        <v>192</v>
      </c>
      <c r="U241">
        <v>2014</v>
      </c>
    </row>
    <row r="242" spans="5:21" outlineLevel="1" x14ac:dyDescent="0.25">
      <c r="E242" t="s">
        <v>199</v>
      </c>
      <c r="F242" t="e" vm="34">
        <v>#VALUE!</v>
      </c>
      <c r="G242" t="e" cm="1" vm="35">
        <f t="array" ref="G242">_FV(PivotData[[#This Row],[Country]],"Image")</f>
        <v>#VALUE!</v>
      </c>
      <c r="H242" t="s">
        <v>196</v>
      </c>
      <c r="I242" t="s">
        <v>214</v>
      </c>
      <c r="J242">
        <v>3627</v>
      </c>
      <c r="K242">
        <v>5</v>
      </c>
      <c r="L242">
        <v>125</v>
      </c>
      <c r="M242">
        <v>453375</v>
      </c>
      <c r="N242">
        <v>22668.75</v>
      </c>
      <c r="O242">
        <v>430706.25</v>
      </c>
      <c r="P242">
        <v>435240</v>
      </c>
      <c r="Q242">
        <v>-4533.75</v>
      </c>
      <c r="R242" s="53">
        <v>41821</v>
      </c>
      <c r="S242">
        <v>7</v>
      </c>
      <c r="T242" t="s">
        <v>200</v>
      </c>
      <c r="U242">
        <v>2014</v>
      </c>
    </row>
    <row r="243" spans="5:21" outlineLevel="1" x14ac:dyDescent="0.25">
      <c r="E243" t="s">
        <v>189</v>
      </c>
      <c r="F243" t="e" vm="32">
        <v>#VALUE!</v>
      </c>
      <c r="G243" t="e" cm="1" vm="33">
        <f t="array" ref="G243">_FV(PivotData[[#This Row],[Country]],"Image")</f>
        <v>#VALUE!</v>
      </c>
      <c r="H243" t="s">
        <v>196</v>
      </c>
      <c r="I243" t="s">
        <v>214</v>
      </c>
      <c r="J243">
        <v>720</v>
      </c>
      <c r="K243">
        <v>5</v>
      </c>
      <c r="L243">
        <v>350</v>
      </c>
      <c r="M243">
        <v>252000</v>
      </c>
      <c r="N243">
        <v>12600</v>
      </c>
      <c r="O243">
        <v>239400</v>
      </c>
      <c r="P243">
        <v>187200</v>
      </c>
      <c r="Q243">
        <v>52200</v>
      </c>
      <c r="R243" s="53">
        <v>41518</v>
      </c>
      <c r="S243">
        <v>9</v>
      </c>
      <c r="T243" t="s">
        <v>203</v>
      </c>
      <c r="U243">
        <v>2013</v>
      </c>
    </row>
    <row r="244" spans="5:21" outlineLevel="1" x14ac:dyDescent="0.25">
      <c r="E244" t="s">
        <v>198</v>
      </c>
      <c r="F244" t="e" vm="28">
        <v>#VALUE!</v>
      </c>
      <c r="G244" t="e" cm="1" vm="29">
        <f t="array" ref="G244">_FV(PivotData[[#This Row],[Country]],"Image")</f>
        <v>#VALUE!</v>
      </c>
      <c r="H244" t="s">
        <v>196</v>
      </c>
      <c r="I244" t="s">
        <v>214</v>
      </c>
      <c r="J244">
        <v>2342</v>
      </c>
      <c r="K244">
        <v>5</v>
      </c>
      <c r="L244">
        <v>12</v>
      </c>
      <c r="M244">
        <v>28104</v>
      </c>
      <c r="N244">
        <v>1405.2</v>
      </c>
      <c r="O244">
        <v>26698.799999999999</v>
      </c>
      <c r="P244">
        <v>7026</v>
      </c>
      <c r="Q244">
        <v>19672.8</v>
      </c>
      <c r="R244" s="53">
        <v>41944</v>
      </c>
      <c r="S244">
        <v>11</v>
      </c>
      <c r="T244" t="s">
        <v>207</v>
      </c>
      <c r="U244">
        <v>2014</v>
      </c>
    </row>
    <row r="245" spans="5:21" outlineLevel="1" x14ac:dyDescent="0.25">
      <c r="E245" t="s">
        <v>201</v>
      </c>
      <c r="F245" t="e" vm="32">
        <v>#VALUE!</v>
      </c>
      <c r="G245" t="e" cm="1" vm="33">
        <f t="array" ref="G245">_FV(PivotData[[#This Row],[Country]],"Image")</f>
        <v>#VALUE!</v>
      </c>
      <c r="H245" t="s">
        <v>196</v>
      </c>
      <c r="I245" t="s">
        <v>214</v>
      </c>
      <c r="J245">
        <v>1100</v>
      </c>
      <c r="K245">
        <v>5</v>
      </c>
      <c r="L245">
        <v>300</v>
      </c>
      <c r="M245">
        <v>330000</v>
      </c>
      <c r="N245">
        <v>16500</v>
      </c>
      <c r="O245">
        <v>313500</v>
      </c>
      <c r="P245">
        <v>275000</v>
      </c>
      <c r="Q245">
        <v>38500</v>
      </c>
      <c r="R245" s="53">
        <v>41609</v>
      </c>
      <c r="S245">
        <v>12</v>
      </c>
      <c r="T245" t="s">
        <v>195</v>
      </c>
      <c r="U245">
        <v>2013</v>
      </c>
    </row>
    <row r="246" spans="5:21" outlineLevel="1" x14ac:dyDescent="0.25">
      <c r="E246" t="s">
        <v>189</v>
      </c>
      <c r="F246" t="e" vm="30">
        <v>#VALUE!</v>
      </c>
      <c r="G246" t="e" cm="1" vm="31">
        <f t="array" ref="G246">_FV(PivotData[[#This Row],[Country]],"Image")</f>
        <v>#VALUE!</v>
      </c>
      <c r="H246" t="s">
        <v>205</v>
      </c>
      <c r="I246" t="s">
        <v>214</v>
      </c>
      <c r="J246">
        <v>1303</v>
      </c>
      <c r="K246">
        <v>10</v>
      </c>
      <c r="L246">
        <v>20</v>
      </c>
      <c r="M246">
        <v>26060</v>
      </c>
      <c r="N246">
        <v>1303</v>
      </c>
      <c r="O246">
        <v>24757</v>
      </c>
      <c r="P246">
        <v>13030</v>
      </c>
      <c r="Q246">
        <v>11727</v>
      </c>
      <c r="R246" s="53">
        <v>41671</v>
      </c>
      <c r="S246">
        <v>2</v>
      </c>
      <c r="T246" t="s">
        <v>206</v>
      </c>
      <c r="U246">
        <v>2014</v>
      </c>
    </row>
    <row r="247" spans="5:21" outlineLevel="1" x14ac:dyDescent="0.25">
      <c r="E247" t="s">
        <v>199</v>
      </c>
      <c r="F247" t="e" vm="34">
        <v>#VALUE!</v>
      </c>
      <c r="G247" t="e" cm="1" vm="35">
        <f t="array" ref="G247">_FV(PivotData[[#This Row],[Country]],"Image")</f>
        <v>#VALUE!</v>
      </c>
      <c r="H247" t="s">
        <v>205</v>
      </c>
      <c r="I247" t="s">
        <v>214</v>
      </c>
      <c r="J247">
        <v>2992</v>
      </c>
      <c r="K247">
        <v>10</v>
      </c>
      <c r="L247">
        <v>125</v>
      </c>
      <c r="M247">
        <v>374000</v>
      </c>
      <c r="N247">
        <v>18700</v>
      </c>
      <c r="O247">
        <v>355300</v>
      </c>
      <c r="P247">
        <v>359040</v>
      </c>
      <c r="Q247">
        <v>-3740</v>
      </c>
      <c r="R247" s="53">
        <v>41699</v>
      </c>
      <c r="S247">
        <v>3</v>
      </c>
      <c r="T247" t="s">
        <v>197</v>
      </c>
      <c r="U247">
        <v>2014</v>
      </c>
    </row>
    <row r="248" spans="5:21" outlineLevel="1" x14ac:dyDescent="0.25">
      <c r="E248" t="s">
        <v>199</v>
      </c>
      <c r="F248" t="e" vm="30">
        <v>#VALUE!</v>
      </c>
      <c r="G248" t="e" cm="1" vm="31">
        <f t="array" ref="G248">_FV(PivotData[[#This Row],[Country]],"Image")</f>
        <v>#VALUE!</v>
      </c>
      <c r="H248" t="s">
        <v>205</v>
      </c>
      <c r="I248" t="s">
        <v>214</v>
      </c>
      <c r="J248">
        <v>2385</v>
      </c>
      <c r="K248">
        <v>10</v>
      </c>
      <c r="L248">
        <v>125</v>
      </c>
      <c r="M248">
        <v>298125</v>
      </c>
      <c r="N248">
        <v>14906.25</v>
      </c>
      <c r="O248">
        <v>283218.75</v>
      </c>
      <c r="P248">
        <v>286200</v>
      </c>
      <c r="Q248">
        <v>-2981.25</v>
      </c>
      <c r="R248" s="53">
        <v>41699</v>
      </c>
      <c r="S248">
        <v>3</v>
      </c>
      <c r="T248" t="s">
        <v>197</v>
      </c>
      <c r="U248">
        <v>2014</v>
      </c>
    </row>
    <row r="249" spans="5:21" outlineLevel="1" x14ac:dyDescent="0.25">
      <c r="E249" t="s">
        <v>201</v>
      </c>
      <c r="F249" t="e" vm="32">
        <v>#VALUE!</v>
      </c>
      <c r="G249" t="e" cm="1" vm="33">
        <f t="array" ref="G249">_FV(PivotData[[#This Row],[Country]],"Image")</f>
        <v>#VALUE!</v>
      </c>
      <c r="H249" t="s">
        <v>205</v>
      </c>
      <c r="I249" t="s">
        <v>214</v>
      </c>
      <c r="J249">
        <v>1607</v>
      </c>
      <c r="K249">
        <v>10</v>
      </c>
      <c r="L249">
        <v>300</v>
      </c>
      <c r="M249">
        <v>482100</v>
      </c>
      <c r="N249">
        <v>24105</v>
      </c>
      <c r="O249">
        <v>457995</v>
      </c>
      <c r="P249">
        <v>401750</v>
      </c>
      <c r="Q249">
        <v>56245</v>
      </c>
      <c r="R249" s="53">
        <v>41730</v>
      </c>
      <c r="S249">
        <v>4</v>
      </c>
      <c r="T249" t="s">
        <v>210</v>
      </c>
      <c r="U249">
        <v>2014</v>
      </c>
    </row>
    <row r="250" spans="5:21" outlineLevel="1" x14ac:dyDescent="0.25">
      <c r="E250" t="s">
        <v>189</v>
      </c>
      <c r="F250" t="e" vm="34">
        <v>#VALUE!</v>
      </c>
      <c r="G250" t="e" cm="1" vm="35">
        <f t="array" ref="G250">_FV(PivotData[[#This Row],[Country]],"Image")</f>
        <v>#VALUE!</v>
      </c>
      <c r="H250" t="s">
        <v>205</v>
      </c>
      <c r="I250" t="s">
        <v>214</v>
      </c>
      <c r="J250">
        <v>2327</v>
      </c>
      <c r="K250">
        <v>10</v>
      </c>
      <c r="L250">
        <v>7</v>
      </c>
      <c r="M250">
        <v>16289</v>
      </c>
      <c r="N250">
        <v>814.45</v>
      </c>
      <c r="O250">
        <v>15474.55</v>
      </c>
      <c r="P250">
        <v>11635</v>
      </c>
      <c r="Q250">
        <v>3839.5499999999993</v>
      </c>
      <c r="R250" s="53">
        <v>41760</v>
      </c>
      <c r="S250">
        <v>5</v>
      </c>
      <c r="T250" t="s">
        <v>213</v>
      </c>
      <c r="U250">
        <v>2014</v>
      </c>
    </row>
    <row r="251" spans="5:21" outlineLevel="1" x14ac:dyDescent="0.25">
      <c r="E251" t="s">
        <v>201</v>
      </c>
      <c r="F251" t="e" vm="34">
        <v>#VALUE!</v>
      </c>
      <c r="G251" t="e" cm="1" vm="35">
        <f t="array" ref="G251">_FV(PivotData[[#This Row],[Country]],"Image")</f>
        <v>#VALUE!</v>
      </c>
      <c r="H251" t="s">
        <v>205</v>
      </c>
      <c r="I251" t="s">
        <v>214</v>
      </c>
      <c r="J251">
        <v>991</v>
      </c>
      <c r="K251">
        <v>10</v>
      </c>
      <c r="L251">
        <v>300</v>
      </c>
      <c r="M251">
        <v>297300</v>
      </c>
      <c r="N251">
        <v>14865</v>
      </c>
      <c r="O251">
        <v>282435</v>
      </c>
      <c r="P251">
        <v>247750</v>
      </c>
      <c r="Q251">
        <v>34685</v>
      </c>
      <c r="R251" s="53">
        <v>41791</v>
      </c>
      <c r="S251">
        <v>6</v>
      </c>
      <c r="T251" t="s">
        <v>194</v>
      </c>
      <c r="U251">
        <v>2014</v>
      </c>
    </row>
    <row r="252" spans="5:21" outlineLevel="1" x14ac:dyDescent="0.25">
      <c r="E252" t="s">
        <v>189</v>
      </c>
      <c r="F252" t="e" vm="34">
        <v>#VALUE!</v>
      </c>
      <c r="G252" t="e" cm="1" vm="35">
        <f t="array" ref="G252">_FV(PivotData[[#This Row],[Country]],"Image")</f>
        <v>#VALUE!</v>
      </c>
      <c r="H252" t="s">
        <v>205</v>
      </c>
      <c r="I252" t="s">
        <v>214</v>
      </c>
      <c r="J252">
        <v>602</v>
      </c>
      <c r="K252">
        <v>10</v>
      </c>
      <c r="L252">
        <v>350</v>
      </c>
      <c r="M252">
        <v>210700</v>
      </c>
      <c r="N252">
        <v>10535</v>
      </c>
      <c r="O252">
        <v>200165</v>
      </c>
      <c r="P252">
        <v>156520</v>
      </c>
      <c r="Q252">
        <v>43645</v>
      </c>
      <c r="R252" s="53">
        <v>41791</v>
      </c>
      <c r="S252">
        <v>6</v>
      </c>
      <c r="T252" t="s">
        <v>194</v>
      </c>
      <c r="U252">
        <v>2014</v>
      </c>
    </row>
    <row r="253" spans="5:21" outlineLevel="1" x14ac:dyDescent="0.25">
      <c r="E253" t="s">
        <v>193</v>
      </c>
      <c r="F253" t="e" vm="30">
        <v>#VALUE!</v>
      </c>
      <c r="G253" t="e" cm="1" vm="31">
        <f t="array" ref="G253">_FV(PivotData[[#This Row],[Country]],"Image")</f>
        <v>#VALUE!</v>
      </c>
      <c r="H253" t="s">
        <v>205</v>
      </c>
      <c r="I253" t="s">
        <v>214</v>
      </c>
      <c r="J253">
        <v>2620</v>
      </c>
      <c r="K253">
        <v>10</v>
      </c>
      <c r="L253">
        <v>15</v>
      </c>
      <c r="M253">
        <v>39300</v>
      </c>
      <c r="N253">
        <v>1965</v>
      </c>
      <c r="O253">
        <v>37335</v>
      </c>
      <c r="P253">
        <v>26200</v>
      </c>
      <c r="Q253">
        <v>11135</v>
      </c>
      <c r="R253" s="53">
        <v>41883</v>
      </c>
      <c r="S253">
        <v>9</v>
      </c>
      <c r="T253" t="s">
        <v>203</v>
      </c>
      <c r="U253">
        <v>2014</v>
      </c>
    </row>
    <row r="254" spans="5:21" outlineLevel="1" x14ac:dyDescent="0.25">
      <c r="E254" t="s">
        <v>189</v>
      </c>
      <c r="F254" t="e" vm="26">
        <v>#VALUE!</v>
      </c>
      <c r="G254" t="e" cm="1" vm="27">
        <f t="array" ref="G254">_FV(PivotData[[#This Row],[Country]],"Image")</f>
        <v>#VALUE!</v>
      </c>
      <c r="H254" t="s">
        <v>205</v>
      </c>
      <c r="I254" t="s">
        <v>214</v>
      </c>
      <c r="J254">
        <v>1228</v>
      </c>
      <c r="K254">
        <v>10</v>
      </c>
      <c r="L254">
        <v>350</v>
      </c>
      <c r="M254">
        <v>429800</v>
      </c>
      <c r="N254">
        <v>21490</v>
      </c>
      <c r="O254">
        <v>408310</v>
      </c>
      <c r="P254">
        <v>319280</v>
      </c>
      <c r="Q254">
        <v>89030</v>
      </c>
      <c r="R254" s="53">
        <v>41548</v>
      </c>
      <c r="S254">
        <v>10</v>
      </c>
      <c r="T254" t="s">
        <v>204</v>
      </c>
      <c r="U254">
        <v>2013</v>
      </c>
    </row>
    <row r="255" spans="5:21" outlineLevel="1" x14ac:dyDescent="0.25">
      <c r="E255" t="s">
        <v>189</v>
      </c>
      <c r="F255" t="e" vm="26">
        <v>#VALUE!</v>
      </c>
      <c r="G255" t="e" cm="1" vm="27">
        <f t="array" ref="G255">_FV(PivotData[[#This Row],[Country]],"Image")</f>
        <v>#VALUE!</v>
      </c>
      <c r="H255" t="s">
        <v>205</v>
      </c>
      <c r="I255" t="s">
        <v>214</v>
      </c>
      <c r="J255">
        <v>1389</v>
      </c>
      <c r="K255">
        <v>10</v>
      </c>
      <c r="L255">
        <v>20</v>
      </c>
      <c r="M255">
        <v>27780</v>
      </c>
      <c r="N255">
        <v>1389</v>
      </c>
      <c r="O255">
        <v>26391</v>
      </c>
      <c r="P255">
        <v>13890</v>
      </c>
      <c r="Q255">
        <v>12501</v>
      </c>
      <c r="R255" s="53">
        <v>41548</v>
      </c>
      <c r="S255">
        <v>10</v>
      </c>
      <c r="T255" t="s">
        <v>204</v>
      </c>
      <c r="U255">
        <v>2013</v>
      </c>
    </row>
    <row r="256" spans="5:21" outlineLevel="1" x14ac:dyDescent="0.25">
      <c r="E256" t="s">
        <v>199</v>
      </c>
      <c r="F256" t="e" vm="34">
        <v>#VALUE!</v>
      </c>
      <c r="G256" t="e" cm="1" vm="35">
        <f t="array" ref="G256">_FV(PivotData[[#This Row],[Country]],"Image")</f>
        <v>#VALUE!</v>
      </c>
      <c r="H256" t="s">
        <v>205</v>
      </c>
      <c r="I256" t="s">
        <v>214</v>
      </c>
      <c r="J256">
        <v>861</v>
      </c>
      <c r="K256">
        <v>10</v>
      </c>
      <c r="L256">
        <v>125</v>
      </c>
      <c r="M256">
        <v>107625</v>
      </c>
      <c r="N256">
        <v>5381.25</v>
      </c>
      <c r="O256">
        <v>102243.75</v>
      </c>
      <c r="P256">
        <v>103320</v>
      </c>
      <c r="Q256">
        <v>-1076.25</v>
      </c>
      <c r="R256" s="53">
        <v>41913</v>
      </c>
      <c r="S256">
        <v>10</v>
      </c>
      <c r="T256" t="s">
        <v>204</v>
      </c>
      <c r="U256">
        <v>2014</v>
      </c>
    </row>
    <row r="257" spans="5:21" outlineLevel="1" x14ac:dyDescent="0.25">
      <c r="E257" t="s">
        <v>199</v>
      </c>
      <c r="F257" t="e" vm="30">
        <v>#VALUE!</v>
      </c>
      <c r="G257" t="e" cm="1" vm="31">
        <f t="array" ref="G257">_FV(PivotData[[#This Row],[Country]],"Image")</f>
        <v>#VALUE!</v>
      </c>
      <c r="H257" t="s">
        <v>205</v>
      </c>
      <c r="I257" t="s">
        <v>214</v>
      </c>
      <c r="J257">
        <v>704</v>
      </c>
      <c r="K257">
        <v>10</v>
      </c>
      <c r="L257">
        <v>125</v>
      </c>
      <c r="M257">
        <v>88000</v>
      </c>
      <c r="N257">
        <v>4400</v>
      </c>
      <c r="O257">
        <v>83600</v>
      </c>
      <c r="P257">
        <v>84480</v>
      </c>
      <c r="Q257">
        <v>-880</v>
      </c>
      <c r="R257" s="53">
        <v>41548</v>
      </c>
      <c r="S257">
        <v>10</v>
      </c>
      <c r="T257" t="s">
        <v>204</v>
      </c>
      <c r="U257">
        <v>2013</v>
      </c>
    </row>
    <row r="258" spans="5:21" outlineLevel="1" x14ac:dyDescent="0.25">
      <c r="E258" t="s">
        <v>189</v>
      </c>
      <c r="F258" t="e" vm="26">
        <v>#VALUE!</v>
      </c>
      <c r="G258" t="e" cm="1" vm="27">
        <f t="array" ref="G258">_FV(PivotData[[#This Row],[Country]],"Image")</f>
        <v>#VALUE!</v>
      </c>
      <c r="H258" t="s">
        <v>205</v>
      </c>
      <c r="I258" t="s">
        <v>214</v>
      </c>
      <c r="J258">
        <v>1802</v>
      </c>
      <c r="K258">
        <v>10</v>
      </c>
      <c r="L258">
        <v>20</v>
      </c>
      <c r="M258">
        <v>36040</v>
      </c>
      <c r="N258">
        <v>1802</v>
      </c>
      <c r="O258">
        <v>34238</v>
      </c>
      <c r="P258">
        <v>18020</v>
      </c>
      <c r="Q258">
        <v>16218</v>
      </c>
      <c r="R258" s="53">
        <v>41609</v>
      </c>
      <c r="S258">
        <v>12</v>
      </c>
      <c r="T258" t="s">
        <v>195</v>
      </c>
      <c r="U258">
        <v>2013</v>
      </c>
    </row>
    <row r="259" spans="5:21" outlineLevel="1" x14ac:dyDescent="0.25">
      <c r="E259" t="s">
        <v>189</v>
      </c>
      <c r="F259" t="e" vm="34">
        <v>#VALUE!</v>
      </c>
      <c r="G259" t="e" cm="1" vm="35">
        <f t="array" ref="G259">_FV(PivotData[[#This Row],[Country]],"Image")</f>
        <v>#VALUE!</v>
      </c>
      <c r="H259" t="s">
        <v>205</v>
      </c>
      <c r="I259" t="s">
        <v>214</v>
      </c>
      <c r="J259">
        <v>2663</v>
      </c>
      <c r="K259">
        <v>10</v>
      </c>
      <c r="L259">
        <v>20</v>
      </c>
      <c r="M259">
        <v>53260</v>
      </c>
      <c r="N259">
        <v>2663</v>
      </c>
      <c r="O259">
        <v>50597</v>
      </c>
      <c r="P259">
        <v>26630</v>
      </c>
      <c r="Q259">
        <v>23967</v>
      </c>
      <c r="R259" s="53">
        <v>41974</v>
      </c>
      <c r="S259">
        <v>12</v>
      </c>
      <c r="T259" t="s">
        <v>195</v>
      </c>
      <c r="U259">
        <v>2014</v>
      </c>
    </row>
    <row r="260" spans="5:21" outlineLevel="1" x14ac:dyDescent="0.25">
      <c r="E260" t="s">
        <v>189</v>
      </c>
      <c r="F260" t="e" vm="30">
        <v>#VALUE!</v>
      </c>
      <c r="G260" t="e" cm="1" vm="31">
        <f t="array" ref="G260">_FV(PivotData[[#This Row],[Country]],"Image")</f>
        <v>#VALUE!</v>
      </c>
      <c r="H260" t="s">
        <v>205</v>
      </c>
      <c r="I260" t="s">
        <v>214</v>
      </c>
      <c r="J260">
        <v>2136</v>
      </c>
      <c r="K260">
        <v>10</v>
      </c>
      <c r="L260">
        <v>7</v>
      </c>
      <c r="M260">
        <v>14952</v>
      </c>
      <c r="N260">
        <v>747.6</v>
      </c>
      <c r="O260">
        <v>14204.4</v>
      </c>
      <c r="P260">
        <v>10680</v>
      </c>
      <c r="Q260">
        <v>3524.3999999999996</v>
      </c>
      <c r="R260" s="53">
        <v>41609</v>
      </c>
      <c r="S260">
        <v>12</v>
      </c>
      <c r="T260" t="s">
        <v>195</v>
      </c>
      <c r="U260">
        <v>2013</v>
      </c>
    </row>
    <row r="261" spans="5:21" outlineLevel="1" x14ac:dyDescent="0.25">
      <c r="E261" t="s">
        <v>193</v>
      </c>
      <c r="F261" t="e" vm="28">
        <v>#VALUE!</v>
      </c>
      <c r="G261" t="e" cm="1" vm="29">
        <f t="array" ref="G261">_FV(PivotData[[#This Row],[Country]],"Image")</f>
        <v>#VALUE!</v>
      </c>
      <c r="H261" t="s">
        <v>205</v>
      </c>
      <c r="I261" t="s">
        <v>214</v>
      </c>
      <c r="J261">
        <v>2116</v>
      </c>
      <c r="K261">
        <v>10</v>
      </c>
      <c r="L261">
        <v>15</v>
      </c>
      <c r="M261">
        <v>31740</v>
      </c>
      <c r="N261">
        <v>1587</v>
      </c>
      <c r="O261">
        <v>30153</v>
      </c>
      <c r="P261">
        <v>21160</v>
      </c>
      <c r="Q261">
        <v>8993</v>
      </c>
      <c r="R261" s="53">
        <v>41609</v>
      </c>
      <c r="S261">
        <v>12</v>
      </c>
      <c r="T261" t="s">
        <v>195</v>
      </c>
      <c r="U261">
        <v>2013</v>
      </c>
    </row>
    <row r="262" spans="5:21" outlineLevel="1" x14ac:dyDescent="0.25">
      <c r="E262" t="s">
        <v>193</v>
      </c>
      <c r="F262" t="e" vm="34">
        <v>#VALUE!</v>
      </c>
      <c r="G262" t="e" cm="1" vm="35">
        <f t="array" ref="G262">_FV(PivotData[[#This Row],[Country]],"Image")</f>
        <v>#VALUE!</v>
      </c>
      <c r="H262" t="s">
        <v>208</v>
      </c>
      <c r="I262" t="s">
        <v>214</v>
      </c>
      <c r="J262">
        <v>555</v>
      </c>
      <c r="K262">
        <v>120</v>
      </c>
      <c r="L262">
        <v>15</v>
      </c>
      <c r="M262">
        <v>8325</v>
      </c>
      <c r="N262">
        <v>416.25</v>
      </c>
      <c r="O262">
        <v>7908.75</v>
      </c>
      <c r="P262">
        <v>5550</v>
      </c>
      <c r="Q262">
        <v>2358.75</v>
      </c>
      <c r="R262" s="53">
        <v>41640</v>
      </c>
      <c r="S262">
        <v>1</v>
      </c>
      <c r="T262" t="s">
        <v>192</v>
      </c>
      <c r="U262">
        <v>2014</v>
      </c>
    </row>
    <row r="263" spans="5:21" outlineLevel="1" x14ac:dyDescent="0.25">
      <c r="E263" t="s">
        <v>193</v>
      </c>
      <c r="F263" t="e" vm="32">
        <v>#VALUE!</v>
      </c>
      <c r="G263" t="e" cm="1" vm="33">
        <f t="array" ref="G263">_FV(PivotData[[#This Row],[Country]],"Image")</f>
        <v>#VALUE!</v>
      </c>
      <c r="H263" t="s">
        <v>208</v>
      </c>
      <c r="I263" t="s">
        <v>214</v>
      </c>
      <c r="J263">
        <v>2861</v>
      </c>
      <c r="K263">
        <v>120</v>
      </c>
      <c r="L263">
        <v>15</v>
      </c>
      <c r="M263">
        <v>42915</v>
      </c>
      <c r="N263">
        <v>2145.75</v>
      </c>
      <c r="O263">
        <v>40769.25</v>
      </c>
      <c r="P263">
        <v>28610</v>
      </c>
      <c r="Q263">
        <v>12159.25</v>
      </c>
      <c r="R263" s="53">
        <v>41640</v>
      </c>
      <c r="S263">
        <v>1</v>
      </c>
      <c r="T263" t="s">
        <v>192</v>
      </c>
      <c r="U263">
        <v>2014</v>
      </c>
    </row>
    <row r="264" spans="5:21" outlineLevel="1" x14ac:dyDescent="0.25">
      <c r="E264" t="s">
        <v>199</v>
      </c>
      <c r="F264" t="e" vm="28">
        <v>#VALUE!</v>
      </c>
      <c r="G264" t="e" cm="1" vm="29">
        <f t="array" ref="G264">_FV(PivotData[[#This Row],[Country]],"Image")</f>
        <v>#VALUE!</v>
      </c>
      <c r="H264" t="s">
        <v>208</v>
      </c>
      <c r="I264" t="s">
        <v>214</v>
      </c>
      <c r="J264">
        <v>807</v>
      </c>
      <c r="K264">
        <v>120</v>
      </c>
      <c r="L264">
        <v>125</v>
      </c>
      <c r="M264">
        <v>100875</v>
      </c>
      <c r="N264">
        <v>5043.75</v>
      </c>
      <c r="O264">
        <v>95831.25</v>
      </c>
      <c r="P264">
        <v>96840</v>
      </c>
      <c r="Q264">
        <v>-1008.75</v>
      </c>
      <c r="R264" s="53">
        <v>41671</v>
      </c>
      <c r="S264">
        <v>2</v>
      </c>
      <c r="T264" t="s">
        <v>206</v>
      </c>
      <c r="U264">
        <v>2014</v>
      </c>
    </row>
    <row r="265" spans="5:21" outlineLevel="1" x14ac:dyDescent="0.25">
      <c r="E265" t="s">
        <v>189</v>
      </c>
      <c r="F265" t="e" vm="34">
        <v>#VALUE!</v>
      </c>
      <c r="G265" t="e" cm="1" vm="35">
        <f t="array" ref="G265">_FV(PivotData[[#This Row],[Country]],"Image")</f>
        <v>#VALUE!</v>
      </c>
      <c r="H265" t="s">
        <v>208</v>
      </c>
      <c r="I265" t="s">
        <v>214</v>
      </c>
      <c r="J265">
        <v>602</v>
      </c>
      <c r="K265">
        <v>120</v>
      </c>
      <c r="L265">
        <v>350</v>
      </c>
      <c r="M265">
        <v>210700</v>
      </c>
      <c r="N265">
        <v>10535</v>
      </c>
      <c r="O265">
        <v>200165</v>
      </c>
      <c r="P265">
        <v>156520</v>
      </c>
      <c r="Q265">
        <v>43645</v>
      </c>
      <c r="R265" s="53">
        <v>41791</v>
      </c>
      <c r="S265">
        <v>6</v>
      </c>
      <c r="T265" t="s">
        <v>194</v>
      </c>
      <c r="U265">
        <v>2014</v>
      </c>
    </row>
    <row r="266" spans="5:21" outlineLevel="1" x14ac:dyDescent="0.25">
      <c r="E266" t="s">
        <v>189</v>
      </c>
      <c r="F266" t="e" vm="34">
        <v>#VALUE!</v>
      </c>
      <c r="G266" t="e" cm="1" vm="35">
        <f t="array" ref="G266">_FV(PivotData[[#This Row],[Country]],"Image")</f>
        <v>#VALUE!</v>
      </c>
      <c r="H266" t="s">
        <v>208</v>
      </c>
      <c r="I266" t="s">
        <v>214</v>
      </c>
      <c r="J266">
        <v>2832</v>
      </c>
      <c r="K266">
        <v>120</v>
      </c>
      <c r="L266">
        <v>20</v>
      </c>
      <c r="M266">
        <v>56640</v>
      </c>
      <c r="N266">
        <v>2832</v>
      </c>
      <c r="O266">
        <v>53808</v>
      </c>
      <c r="P266">
        <v>28320</v>
      </c>
      <c r="Q266">
        <v>25488</v>
      </c>
      <c r="R266" s="53">
        <v>41852</v>
      </c>
      <c r="S266">
        <v>8</v>
      </c>
      <c r="T266" t="s">
        <v>202</v>
      </c>
      <c r="U266">
        <v>2014</v>
      </c>
    </row>
    <row r="267" spans="5:21" outlineLevel="1" x14ac:dyDescent="0.25">
      <c r="E267" t="s">
        <v>189</v>
      </c>
      <c r="F267" t="e" vm="30">
        <v>#VALUE!</v>
      </c>
      <c r="G267" t="e" cm="1" vm="31">
        <f t="array" ref="G267">_FV(PivotData[[#This Row],[Country]],"Image")</f>
        <v>#VALUE!</v>
      </c>
      <c r="H267" t="s">
        <v>208</v>
      </c>
      <c r="I267" t="s">
        <v>214</v>
      </c>
      <c r="J267">
        <v>1579</v>
      </c>
      <c r="K267">
        <v>120</v>
      </c>
      <c r="L267">
        <v>20</v>
      </c>
      <c r="M267">
        <v>31580</v>
      </c>
      <c r="N267">
        <v>1579</v>
      </c>
      <c r="O267">
        <v>30001</v>
      </c>
      <c r="P267">
        <v>15790</v>
      </c>
      <c r="Q267">
        <v>14211</v>
      </c>
      <c r="R267" s="53">
        <v>41852</v>
      </c>
      <c r="S267">
        <v>8</v>
      </c>
      <c r="T267" t="s">
        <v>202</v>
      </c>
      <c r="U267">
        <v>2014</v>
      </c>
    </row>
    <row r="268" spans="5:21" outlineLevel="1" x14ac:dyDescent="0.25">
      <c r="E268" t="s">
        <v>199</v>
      </c>
      <c r="F268" t="e" vm="34">
        <v>#VALUE!</v>
      </c>
      <c r="G268" t="e" cm="1" vm="35">
        <f t="array" ref="G268">_FV(PivotData[[#This Row],[Country]],"Image")</f>
        <v>#VALUE!</v>
      </c>
      <c r="H268" t="s">
        <v>208</v>
      </c>
      <c r="I268" t="s">
        <v>214</v>
      </c>
      <c r="J268">
        <v>861</v>
      </c>
      <c r="K268">
        <v>120</v>
      </c>
      <c r="L268">
        <v>125</v>
      </c>
      <c r="M268">
        <v>107625</v>
      </c>
      <c r="N268">
        <v>5381.25</v>
      </c>
      <c r="O268">
        <v>102243.75</v>
      </c>
      <c r="P268">
        <v>103320</v>
      </c>
      <c r="Q268">
        <v>-1076.25</v>
      </c>
      <c r="R268" s="53">
        <v>41913</v>
      </c>
      <c r="S268">
        <v>10</v>
      </c>
      <c r="T268" t="s">
        <v>204</v>
      </c>
      <c r="U268">
        <v>2014</v>
      </c>
    </row>
    <row r="269" spans="5:21" outlineLevel="1" x14ac:dyDescent="0.25">
      <c r="E269" t="s">
        <v>199</v>
      </c>
      <c r="F269" t="e" vm="30">
        <v>#VALUE!</v>
      </c>
      <c r="G269" t="e" cm="1" vm="31">
        <f t="array" ref="G269">_FV(PivotData[[#This Row],[Country]],"Image")</f>
        <v>#VALUE!</v>
      </c>
      <c r="H269" t="s">
        <v>208</v>
      </c>
      <c r="I269" t="s">
        <v>214</v>
      </c>
      <c r="J269">
        <v>704</v>
      </c>
      <c r="K269">
        <v>120</v>
      </c>
      <c r="L269">
        <v>125</v>
      </c>
      <c r="M269">
        <v>88000</v>
      </c>
      <c r="N269">
        <v>4400</v>
      </c>
      <c r="O269">
        <v>83600</v>
      </c>
      <c r="P269">
        <v>84480</v>
      </c>
      <c r="Q269">
        <v>-880</v>
      </c>
      <c r="R269" s="53">
        <v>41548</v>
      </c>
      <c r="S269">
        <v>10</v>
      </c>
      <c r="T269" t="s">
        <v>204</v>
      </c>
      <c r="U269">
        <v>2013</v>
      </c>
    </row>
    <row r="270" spans="5:21" outlineLevel="1" x14ac:dyDescent="0.25">
      <c r="E270" t="s">
        <v>189</v>
      </c>
      <c r="F270" t="e" vm="30">
        <v>#VALUE!</v>
      </c>
      <c r="G270" t="e" cm="1" vm="31">
        <f t="array" ref="G270">_FV(PivotData[[#This Row],[Country]],"Image")</f>
        <v>#VALUE!</v>
      </c>
      <c r="H270" t="s">
        <v>208</v>
      </c>
      <c r="I270" t="s">
        <v>214</v>
      </c>
      <c r="J270">
        <v>1033</v>
      </c>
      <c r="K270">
        <v>120</v>
      </c>
      <c r="L270">
        <v>20</v>
      </c>
      <c r="M270">
        <v>20660</v>
      </c>
      <c r="N270">
        <v>1033</v>
      </c>
      <c r="O270">
        <v>19627</v>
      </c>
      <c r="P270">
        <v>10330</v>
      </c>
      <c r="Q270">
        <v>9297</v>
      </c>
      <c r="R270" s="53">
        <v>41609</v>
      </c>
      <c r="S270">
        <v>12</v>
      </c>
      <c r="T270" t="s">
        <v>195</v>
      </c>
      <c r="U270">
        <v>2013</v>
      </c>
    </row>
    <row r="271" spans="5:21" outlineLevel="1" x14ac:dyDescent="0.25">
      <c r="E271" t="s">
        <v>201</v>
      </c>
      <c r="F271" t="e" vm="28">
        <v>#VALUE!</v>
      </c>
      <c r="G271" t="e" cm="1" vm="29">
        <f t="array" ref="G271">_FV(PivotData[[#This Row],[Country]],"Image")</f>
        <v>#VALUE!</v>
      </c>
      <c r="H271" t="s">
        <v>208</v>
      </c>
      <c r="I271" t="s">
        <v>214</v>
      </c>
      <c r="J271">
        <v>1250</v>
      </c>
      <c r="K271">
        <v>120</v>
      </c>
      <c r="L271">
        <v>300</v>
      </c>
      <c r="M271">
        <v>375000</v>
      </c>
      <c r="N271">
        <v>18750</v>
      </c>
      <c r="O271">
        <v>356250</v>
      </c>
      <c r="P271">
        <v>312500</v>
      </c>
      <c r="Q271">
        <v>43750</v>
      </c>
      <c r="R271" s="53">
        <v>41974</v>
      </c>
      <c r="S271">
        <v>12</v>
      </c>
      <c r="T271" t="s">
        <v>195</v>
      </c>
      <c r="U271">
        <v>2014</v>
      </c>
    </row>
    <row r="272" spans="5:21" outlineLevel="1" x14ac:dyDescent="0.25">
      <c r="E272" t="s">
        <v>189</v>
      </c>
      <c r="F272" t="e" vm="26">
        <v>#VALUE!</v>
      </c>
      <c r="G272" t="e" cm="1" vm="27">
        <f t="array" ref="G272">_FV(PivotData[[#This Row],[Country]],"Image")</f>
        <v>#VALUE!</v>
      </c>
      <c r="H272" t="s">
        <v>209</v>
      </c>
      <c r="I272" t="s">
        <v>214</v>
      </c>
      <c r="J272">
        <v>1389</v>
      </c>
      <c r="K272">
        <v>250</v>
      </c>
      <c r="L272">
        <v>20</v>
      </c>
      <c r="M272">
        <v>27780</v>
      </c>
      <c r="N272">
        <v>1389</v>
      </c>
      <c r="O272">
        <v>26391</v>
      </c>
      <c r="P272">
        <v>13890</v>
      </c>
      <c r="Q272">
        <v>12501</v>
      </c>
      <c r="R272" s="53">
        <v>41548</v>
      </c>
      <c r="S272">
        <v>10</v>
      </c>
      <c r="T272" t="s">
        <v>204</v>
      </c>
      <c r="U272">
        <v>2013</v>
      </c>
    </row>
    <row r="273" spans="5:21" outlineLevel="1" x14ac:dyDescent="0.25">
      <c r="E273" t="s">
        <v>189</v>
      </c>
      <c r="F273" t="e" vm="34">
        <v>#VALUE!</v>
      </c>
      <c r="G273" t="e" cm="1" vm="35">
        <f t="array" ref="G273">_FV(PivotData[[#This Row],[Country]],"Image")</f>
        <v>#VALUE!</v>
      </c>
      <c r="H273" t="s">
        <v>209</v>
      </c>
      <c r="I273" t="s">
        <v>214</v>
      </c>
      <c r="J273">
        <v>1265</v>
      </c>
      <c r="K273">
        <v>250</v>
      </c>
      <c r="L273">
        <v>20</v>
      </c>
      <c r="M273">
        <v>25300</v>
      </c>
      <c r="N273">
        <v>1265</v>
      </c>
      <c r="O273">
        <v>24035</v>
      </c>
      <c r="P273">
        <v>12650</v>
      </c>
      <c r="Q273">
        <v>11385</v>
      </c>
      <c r="R273" s="53">
        <v>41579</v>
      </c>
      <c r="S273">
        <v>11</v>
      </c>
      <c r="T273" t="s">
        <v>207</v>
      </c>
      <c r="U273">
        <v>2013</v>
      </c>
    </row>
    <row r="274" spans="5:21" outlineLevel="1" x14ac:dyDescent="0.25">
      <c r="E274" t="s">
        <v>189</v>
      </c>
      <c r="F274" t="e" vm="28">
        <v>#VALUE!</v>
      </c>
      <c r="G274" t="e" cm="1" vm="29">
        <f t="array" ref="G274">_FV(PivotData[[#This Row],[Country]],"Image")</f>
        <v>#VALUE!</v>
      </c>
      <c r="H274" t="s">
        <v>209</v>
      </c>
      <c r="I274" t="s">
        <v>214</v>
      </c>
      <c r="J274">
        <v>2297</v>
      </c>
      <c r="K274">
        <v>250</v>
      </c>
      <c r="L274">
        <v>20</v>
      </c>
      <c r="M274">
        <v>45940</v>
      </c>
      <c r="N274">
        <v>2297</v>
      </c>
      <c r="O274">
        <v>43643</v>
      </c>
      <c r="P274">
        <v>22970</v>
      </c>
      <c r="Q274">
        <v>20673</v>
      </c>
      <c r="R274" s="53">
        <v>41579</v>
      </c>
      <c r="S274">
        <v>11</v>
      </c>
      <c r="T274" t="s">
        <v>207</v>
      </c>
      <c r="U274">
        <v>2013</v>
      </c>
    </row>
    <row r="275" spans="5:21" outlineLevel="1" x14ac:dyDescent="0.25">
      <c r="E275" t="s">
        <v>189</v>
      </c>
      <c r="F275" t="e" vm="34">
        <v>#VALUE!</v>
      </c>
      <c r="G275" t="e" cm="1" vm="35">
        <f t="array" ref="G275">_FV(PivotData[[#This Row],[Country]],"Image")</f>
        <v>#VALUE!</v>
      </c>
      <c r="H275" t="s">
        <v>209</v>
      </c>
      <c r="I275" t="s">
        <v>214</v>
      </c>
      <c r="J275">
        <v>2663</v>
      </c>
      <c r="K275">
        <v>250</v>
      </c>
      <c r="L275">
        <v>20</v>
      </c>
      <c r="M275">
        <v>53260</v>
      </c>
      <c r="N275">
        <v>2663</v>
      </c>
      <c r="O275">
        <v>50597</v>
      </c>
      <c r="P275">
        <v>26630</v>
      </c>
      <c r="Q275">
        <v>23967</v>
      </c>
      <c r="R275" s="53">
        <v>41974</v>
      </c>
      <c r="S275">
        <v>12</v>
      </c>
      <c r="T275" t="s">
        <v>195</v>
      </c>
      <c r="U275">
        <v>2014</v>
      </c>
    </row>
    <row r="276" spans="5:21" outlineLevel="1" x14ac:dyDescent="0.25">
      <c r="E276" t="s">
        <v>189</v>
      </c>
      <c r="F276" t="e" vm="34">
        <v>#VALUE!</v>
      </c>
      <c r="G276" t="e" cm="1" vm="35">
        <f t="array" ref="G276">_FV(PivotData[[#This Row],[Country]],"Image")</f>
        <v>#VALUE!</v>
      </c>
      <c r="H276" t="s">
        <v>209</v>
      </c>
      <c r="I276" t="s">
        <v>214</v>
      </c>
      <c r="J276">
        <v>570</v>
      </c>
      <c r="K276">
        <v>250</v>
      </c>
      <c r="L276">
        <v>7</v>
      </c>
      <c r="M276">
        <v>3990</v>
      </c>
      <c r="N276">
        <v>199.5</v>
      </c>
      <c r="O276">
        <v>3790.5</v>
      </c>
      <c r="P276">
        <v>2850</v>
      </c>
      <c r="Q276">
        <v>940.5</v>
      </c>
      <c r="R276" s="53">
        <v>41974</v>
      </c>
      <c r="S276">
        <v>12</v>
      </c>
      <c r="T276" t="s">
        <v>195</v>
      </c>
      <c r="U276">
        <v>2014</v>
      </c>
    </row>
    <row r="277" spans="5:21" outlineLevel="1" x14ac:dyDescent="0.25">
      <c r="E277" t="s">
        <v>189</v>
      </c>
      <c r="F277" t="e" vm="30">
        <v>#VALUE!</v>
      </c>
      <c r="G277" t="e" cm="1" vm="31">
        <f t="array" ref="G277">_FV(PivotData[[#This Row],[Country]],"Image")</f>
        <v>#VALUE!</v>
      </c>
      <c r="H277" t="s">
        <v>209</v>
      </c>
      <c r="I277" t="s">
        <v>214</v>
      </c>
      <c r="J277">
        <v>2487</v>
      </c>
      <c r="K277">
        <v>250</v>
      </c>
      <c r="L277">
        <v>7</v>
      </c>
      <c r="M277">
        <v>17409</v>
      </c>
      <c r="N277">
        <v>870.45</v>
      </c>
      <c r="O277">
        <v>16538.55</v>
      </c>
      <c r="P277">
        <v>12435</v>
      </c>
      <c r="Q277">
        <v>4103.5499999999993</v>
      </c>
      <c r="R277" s="53">
        <v>41974</v>
      </c>
      <c r="S277">
        <v>12</v>
      </c>
      <c r="T277" t="s">
        <v>195</v>
      </c>
      <c r="U277">
        <v>2014</v>
      </c>
    </row>
    <row r="278" spans="5:21" outlineLevel="1" x14ac:dyDescent="0.25">
      <c r="E278" t="s">
        <v>189</v>
      </c>
      <c r="F278" t="e" vm="28">
        <v>#VALUE!</v>
      </c>
      <c r="G278" t="e" cm="1" vm="29">
        <f t="array" ref="G278">_FV(PivotData[[#This Row],[Country]],"Image")</f>
        <v>#VALUE!</v>
      </c>
      <c r="H278" t="s">
        <v>211</v>
      </c>
      <c r="I278" t="s">
        <v>214</v>
      </c>
      <c r="J278">
        <v>1350</v>
      </c>
      <c r="K278">
        <v>260</v>
      </c>
      <c r="L278">
        <v>350</v>
      </c>
      <c r="M278">
        <v>472500</v>
      </c>
      <c r="N278">
        <v>23625</v>
      </c>
      <c r="O278">
        <v>448875</v>
      </c>
      <c r="P278">
        <v>351000</v>
      </c>
      <c r="Q278">
        <v>97875</v>
      </c>
      <c r="R278" s="53">
        <v>41671</v>
      </c>
      <c r="S278">
        <v>2</v>
      </c>
      <c r="T278" t="s">
        <v>206</v>
      </c>
      <c r="U278">
        <v>2014</v>
      </c>
    </row>
    <row r="279" spans="5:21" outlineLevel="1" x14ac:dyDescent="0.25">
      <c r="E279" t="s">
        <v>189</v>
      </c>
      <c r="F279" t="e" vm="26">
        <v>#VALUE!</v>
      </c>
      <c r="G279" t="e" cm="1" vm="27">
        <f t="array" ref="G279">_FV(PivotData[[#This Row],[Country]],"Image")</f>
        <v>#VALUE!</v>
      </c>
      <c r="H279" t="s">
        <v>211</v>
      </c>
      <c r="I279" t="s">
        <v>214</v>
      </c>
      <c r="J279">
        <v>552</v>
      </c>
      <c r="K279">
        <v>260</v>
      </c>
      <c r="L279">
        <v>350</v>
      </c>
      <c r="M279">
        <v>193200</v>
      </c>
      <c r="N279">
        <v>9660</v>
      </c>
      <c r="O279">
        <v>183540</v>
      </c>
      <c r="P279">
        <v>143520</v>
      </c>
      <c r="Q279">
        <v>40020</v>
      </c>
      <c r="R279" s="53">
        <v>41852</v>
      </c>
      <c r="S279">
        <v>8</v>
      </c>
      <c r="T279" t="s">
        <v>202</v>
      </c>
      <c r="U279">
        <v>2014</v>
      </c>
    </row>
    <row r="280" spans="5:21" outlineLevel="1" x14ac:dyDescent="0.25">
      <c r="E280" t="s">
        <v>189</v>
      </c>
      <c r="F280" t="e" vm="26">
        <v>#VALUE!</v>
      </c>
      <c r="G280" t="e" cm="1" vm="27">
        <f t="array" ref="G280">_FV(PivotData[[#This Row],[Country]],"Image")</f>
        <v>#VALUE!</v>
      </c>
      <c r="H280" t="s">
        <v>211</v>
      </c>
      <c r="I280" t="s">
        <v>214</v>
      </c>
      <c r="J280">
        <v>1228</v>
      </c>
      <c r="K280">
        <v>260</v>
      </c>
      <c r="L280">
        <v>350</v>
      </c>
      <c r="M280">
        <v>429800</v>
      </c>
      <c r="N280">
        <v>21490</v>
      </c>
      <c r="O280">
        <v>408310</v>
      </c>
      <c r="P280">
        <v>319280</v>
      </c>
      <c r="Q280">
        <v>89030</v>
      </c>
      <c r="R280" s="53">
        <v>41548</v>
      </c>
      <c r="S280">
        <v>10</v>
      </c>
      <c r="T280" t="s">
        <v>204</v>
      </c>
      <c r="U280">
        <v>2013</v>
      </c>
    </row>
    <row r="281" spans="5:21" outlineLevel="1" x14ac:dyDescent="0.25">
      <c r="E281" t="s">
        <v>201</v>
      </c>
      <c r="F281" t="e" vm="28">
        <v>#VALUE!</v>
      </c>
      <c r="G281" t="e" cm="1" vm="29">
        <f t="array" ref="G281">_FV(PivotData[[#This Row],[Country]],"Image")</f>
        <v>#VALUE!</v>
      </c>
      <c r="H281" t="s">
        <v>211</v>
      </c>
      <c r="I281" t="s">
        <v>214</v>
      </c>
      <c r="J281">
        <v>1250</v>
      </c>
      <c r="K281">
        <v>260</v>
      </c>
      <c r="L281">
        <v>300</v>
      </c>
      <c r="M281">
        <v>375000</v>
      </c>
      <c r="N281">
        <v>18750</v>
      </c>
      <c r="O281">
        <v>356250</v>
      </c>
      <c r="P281">
        <v>312500</v>
      </c>
      <c r="Q281">
        <v>43750</v>
      </c>
      <c r="R281" s="53">
        <v>41974</v>
      </c>
      <c r="S281">
        <v>12</v>
      </c>
      <c r="T281" t="s">
        <v>195</v>
      </c>
      <c r="U281">
        <v>2014</v>
      </c>
    </row>
    <row r="282" spans="5:21" outlineLevel="1" x14ac:dyDescent="0.25">
      <c r="E282" t="s">
        <v>193</v>
      </c>
      <c r="F282" t="e" vm="30">
        <v>#VALUE!</v>
      </c>
      <c r="G282" t="e" cm="1" vm="31">
        <f t="array" ref="G282">_FV(PivotData[[#This Row],[Country]],"Image")</f>
        <v>#VALUE!</v>
      </c>
      <c r="H282" t="s">
        <v>205</v>
      </c>
      <c r="I282" t="s">
        <v>214</v>
      </c>
      <c r="J282">
        <v>3801</v>
      </c>
      <c r="K282">
        <v>10</v>
      </c>
      <c r="L282">
        <v>15</v>
      </c>
      <c r="M282">
        <v>57015</v>
      </c>
      <c r="N282">
        <v>3420.8999999999996</v>
      </c>
      <c r="O282">
        <v>53594.100000000006</v>
      </c>
      <c r="P282">
        <v>38010</v>
      </c>
      <c r="Q282">
        <v>15584.100000000002</v>
      </c>
      <c r="R282" s="53">
        <v>41730</v>
      </c>
      <c r="S282">
        <v>4</v>
      </c>
      <c r="T282" t="s">
        <v>210</v>
      </c>
      <c r="U282">
        <v>2014</v>
      </c>
    </row>
    <row r="283" spans="5:21" outlineLevel="1" x14ac:dyDescent="0.25">
      <c r="E283" t="s">
        <v>189</v>
      </c>
      <c r="F283" t="e" vm="34">
        <v>#VALUE!</v>
      </c>
      <c r="G283" t="e" cm="1" vm="35">
        <f t="array" ref="G283">_FV(PivotData[[#This Row],[Country]],"Image")</f>
        <v>#VALUE!</v>
      </c>
      <c r="H283" t="s">
        <v>190</v>
      </c>
      <c r="I283" t="s">
        <v>214</v>
      </c>
      <c r="J283">
        <v>1117.5</v>
      </c>
      <c r="K283">
        <v>3</v>
      </c>
      <c r="L283">
        <v>20</v>
      </c>
      <c r="M283">
        <v>22350</v>
      </c>
      <c r="N283">
        <v>1341</v>
      </c>
      <c r="O283">
        <v>21009</v>
      </c>
      <c r="P283">
        <v>11175</v>
      </c>
      <c r="Q283">
        <v>9834</v>
      </c>
      <c r="R283" s="53">
        <v>41640</v>
      </c>
      <c r="S283">
        <v>1</v>
      </c>
      <c r="T283" t="s">
        <v>192</v>
      </c>
      <c r="U283">
        <v>2014</v>
      </c>
    </row>
    <row r="284" spans="5:21" outlineLevel="1" x14ac:dyDescent="0.25">
      <c r="E284" t="s">
        <v>193</v>
      </c>
      <c r="F284" t="e" vm="26">
        <v>#VALUE!</v>
      </c>
      <c r="G284" t="e" cm="1" vm="27">
        <f t="array" ref="G284">_FV(PivotData[[#This Row],[Country]],"Image")</f>
        <v>#VALUE!</v>
      </c>
      <c r="H284" t="s">
        <v>190</v>
      </c>
      <c r="I284" t="s">
        <v>214</v>
      </c>
      <c r="J284">
        <v>2844</v>
      </c>
      <c r="K284">
        <v>3</v>
      </c>
      <c r="L284">
        <v>15</v>
      </c>
      <c r="M284">
        <v>42660</v>
      </c>
      <c r="N284">
        <v>2559.6</v>
      </c>
      <c r="O284">
        <v>40100.400000000001</v>
      </c>
      <c r="P284">
        <v>28440</v>
      </c>
      <c r="Q284">
        <v>11660.400000000001</v>
      </c>
      <c r="R284" s="53">
        <v>41791</v>
      </c>
      <c r="S284">
        <v>6</v>
      </c>
      <c r="T284" t="s">
        <v>194</v>
      </c>
      <c r="U284">
        <v>2014</v>
      </c>
    </row>
    <row r="285" spans="5:21" outlineLevel="1" x14ac:dyDescent="0.25">
      <c r="E285" t="s">
        <v>198</v>
      </c>
      <c r="F285" t="e" vm="32">
        <v>#VALUE!</v>
      </c>
      <c r="G285" t="e" cm="1" vm="33">
        <f t="array" ref="G285">_FV(PivotData[[#This Row],[Country]],"Image")</f>
        <v>#VALUE!</v>
      </c>
      <c r="H285" t="s">
        <v>190</v>
      </c>
      <c r="I285" t="s">
        <v>214</v>
      </c>
      <c r="J285">
        <v>562</v>
      </c>
      <c r="K285">
        <v>3</v>
      </c>
      <c r="L285">
        <v>12</v>
      </c>
      <c r="M285">
        <v>6744</v>
      </c>
      <c r="N285">
        <v>404.64</v>
      </c>
      <c r="O285">
        <v>6339.36</v>
      </c>
      <c r="P285">
        <v>1686</v>
      </c>
      <c r="Q285">
        <v>4653.3599999999997</v>
      </c>
      <c r="R285" s="53">
        <v>41883</v>
      </c>
      <c r="S285">
        <v>9</v>
      </c>
      <c r="T285" t="s">
        <v>203</v>
      </c>
      <c r="U285">
        <v>2014</v>
      </c>
    </row>
    <row r="286" spans="5:21" outlineLevel="1" x14ac:dyDescent="0.25">
      <c r="E286" t="s">
        <v>198</v>
      </c>
      <c r="F286" t="e" vm="26">
        <v>#VALUE!</v>
      </c>
      <c r="G286" t="e" cm="1" vm="27">
        <f t="array" ref="G286">_FV(PivotData[[#This Row],[Country]],"Image")</f>
        <v>#VALUE!</v>
      </c>
      <c r="H286" t="s">
        <v>190</v>
      </c>
      <c r="I286" t="s">
        <v>214</v>
      </c>
      <c r="J286">
        <v>2299</v>
      </c>
      <c r="K286">
        <v>3</v>
      </c>
      <c r="L286">
        <v>12</v>
      </c>
      <c r="M286">
        <v>27588</v>
      </c>
      <c r="N286">
        <v>1655.28</v>
      </c>
      <c r="O286">
        <v>25932.720000000001</v>
      </c>
      <c r="P286">
        <v>6897</v>
      </c>
      <c r="Q286">
        <v>19035.72</v>
      </c>
      <c r="R286" s="53">
        <v>41548</v>
      </c>
      <c r="S286">
        <v>10</v>
      </c>
      <c r="T286" t="s">
        <v>204</v>
      </c>
      <c r="U286">
        <v>2013</v>
      </c>
    </row>
    <row r="287" spans="5:21" outlineLevel="1" x14ac:dyDescent="0.25">
      <c r="E287" t="s">
        <v>193</v>
      </c>
      <c r="F287" t="e" vm="34">
        <v>#VALUE!</v>
      </c>
      <c r="G287" t="e" cm="1" vm="35">
        <f t="array" ref="G287">_FV(PivotData[[#This Row],[Country]],"Image")</f>
        <v>#VALUE!</v>
      </c>
      <c r="H287" t="s">
        <v>190</v>
      </c>
      <c r="I287" t="s">
        <v>214</v>
      </c>
      <c r="J287">
        <v>2030</v>
      </c>
      <c r="K287">
        <v>3</v>
      </c>
      <c r="L287">
        <v>15</v>
      </c>
      <c r="M287">
        <v>30450</v>
      </c>
      <c r="N287">
        <v>1827</v>
      </c>
      <c r="O287">
        <v>28623</v>
      </c>
      <c r="P287">
        <v>20300</v>
      </c>
      <c r="Q287">
        <v>8323</v>
      </c>
      <c r="R287" s="53">
        <v>41944</v>
      </c>
      <c r="S287">
        <v>11</v>
      </c>
      <c r="T287" t="s">
        <v>207</v>
      </c>
      <c r="U287">
        <v>2014</v>
      </c>
    </row>
    <row r="288" spans="5:21" outlineLevel="1" x14ac:dyDescent="0.25">
      <c r="E288" t="s">
        <v>189</v>
      </c>
      <c r="F288" t="e" vm="34">
        <v>#VALUE!</v>
      </c>
      <c r="G288" t="e" cm="1" vm="35">
        <f t="array" ref="G288">_FV(PivotData[[#This Row],[Country]],"Image")</f>
        <v>#VALUE!</v>
      </c>
      <c r="H288" t="s">
        <v>190</v>
      </c>
      <c r="I288" t="s">
        <v>214</v>
      </c>
      <c r="J288">
        <v>263</v>
      </c>
      <c r="K288">
        <v>3</v>
      </c>
      <c r="L288">
        <v>7</v>
      </c>
      <c r="M288">
        <v>1841</v>
      </c>
      <c r="N288">
        <v>110.46</v>
      </c>
      <c r="O288">
        <v>1730.54</v>
      </c>
      <c r="P288">
        <v>1315</v>
      </c>
      <c r="Q288">
        <v>415.53999999999996</v>
      </c>
      <c r="R288" s="53">
        <v>41579</v>
      </c>
      <c r="S288">
        <v>11</v>
      </c>
      <c r="T288" t="s">
        <v>207</v>
      </c>
      <c r="U288">
        <v>2013</v>
      </c>
    </row>
    <row r="289" spans="5:21" outlineLevel="1" x14ac:dyDescent="0.25">
      <c r="E289" t="s">
        <v>199</v>
      </c>
      <c r="F289" t="e" vm="28">
        <v>#VALUE!</v>
      </c>
      <c r="G289" t="e" cm="1" vm="29">
        <f t="array" ref="G289">_FV(PivotData[[#This Row],[Country]],"Image")</f>
        <v>#VALUE!</v>
      </c>
      <c r="H289" t="s">
        <v>190</v>
      </c>
      <c r="I289" t="s">
        <v>214</v>
      </c>
      <c r="J289">
        <v>887</v>
      </c>
      <c r="K289">
        <v>3</v>
      </c>
      <c r="L289">
        <v>125</v>
      </c>
      <c r="M289">
        <v>110875</v>
      </c>
      <c r="N289">
        <v>6652.5</v>
      </c>
      <c r="O289">
        <v>104222.5</v>
      </c>
      <c r="P289">
        <v>106440</v>
      </c>
      <c r="Q289">
        <v>-2217.5</v>
      </c>
      <c r="R289" s="53">
        <v>41609</v>
      </c>
      <c r="S289">
        <v>12</v>
      </c>
      <c r="T289" t="s">
        <v>195</v>
      </c>
      <c r="U289">
        <v>2013</v>
      </c>
    </row>
    <row r="290" spans="5:21" outlineLevel="1" x14ac:dyDescent="0.25">
      <c r="E290" t="s">
        <v>189</v>
      </c>
      <c r="F290" t="e" vm="32">
        <v>#VALUE!</v>
      </c>
      <c r="G290" t="e" cm="1" vm="33">
        <f t="array" ref="G290">_FV(PivotData[[#This Row],[Country]],"Image")</f>
        <v>#VALUE!</v>
      </c>
      <c r="H290" t="s">
        <v>196</v>
      </c>
      <c r="I290" t="s">
        <v>214</v>
      </c>
      <c r="J290">
        <v>980</v>
      </c>
      <c r="K290">
        <v>5</v>
      </c>
      <c r="L290">
        <v>350</v>
      </c>
      <c r="M290">
        <v>343000</v>
      </c>
      <c r="N290">
        <v>20580</v>
      </c>
      <c r="O290">
        <v>322420</v>
      </c>
      <c r="P290">
        <v>254800</v>
      </c>
      <c r="Q290">
        <v>67620</v>
      </c>
      <c r="R290" s="53">
        <v>41730</v>
      </c>
      <c r="S290">
        <v>4</v>
      </c>
      <c r="T290" t="s">
        <v>210</v>
      </c>
      <c r="U290">
        <v>2014</v>
      </c>
    </row>
    <row r="291" spans="5:21" outlineLevel="1" x14ac:dyDescent="0.25">
      <c r="E291" t="s">
        <v>189</v>
      </c>
      <c r="F291" t="e" vm="28">
        <v>#VALUE!</v>
      </c>
      <c r="G291" t="e" cm="1" vm="29">
        <f t="array" ref="G291">_FV(PivotData[[#This Row],[Country]],"Image")</f>
        <v>#VALUE!</v>
      </c>
      <c r="H291" t="s">
        <v>196</v>
      </c>
      <c r="I291" t="s">
        <v>214</v>
      </c>
      <c r="J291">
        <v>1460</v>
      </c>
      <c r="K291">
        <v>5</v>
      </c>
      <c r="L291">
        <v>350</v>
      </c>
      <c r="M291">
        <v>511000</v>
      </c>
      <c r="N291">
        <v>30660</v>
      </c>
      <c r="O291">
        <v>480340</v>
      </c>
      <c r="P291">
        <v>379600</v>
      </c>
      <c r="Q291">
        <v>100740</v>
      </c>
      <c r="R291" s="53">
        <v>41760</v>
      </c>
      <c r="S291">
        <v>5</v>
      </c>
      <c r="T291" t="s">
        <v>213</v>
      </c>
      <c r="U291">
        <v>2014</v>
      </c>
    </row>
    <row r="292" spans="5:21" outlineLevel="1" x14ac:dyDescent="0.25">
      <c r="E292" t="s">
        <v>189</v>
      </c>
      <c r="F292" t="e" vm="30">
        <v>#VALUE!</v>
      </c>
      <c r="G292" t="e" cm="1" vm="31">
        <f t="array" ref="G292">_FV(PivotData[[#This Row],[Country]],"Image")</f>
        <v>#VALUE!</v>
      </c>
      <c r="H292" t="s">
        <v>196</v>
      </c>
      <c r="I292" t="s">
        <v>214</v>
      </c>
      <c r="J292">
        <v>1403</v>
      </c>
      <c r="K292">
        <v>5</v>
      </c>
      <c r="L292">
        <v>7</v>
      </c>
      <c r="M292">
        <v>9821</v>
      </c>
      <c r="N292">
        <v>589.26</v>
      </c>
      <c r="O292">
        <v>9231.74</v>
      </c>
      <c r="P292">
        <v>7015</v>
      </c>
      <c r="Q292">
        <v>2216.7399999999998</v>
      </c>
      <c r="R292" s="53">
        <v>41548</v>
      </c>
      <c r="S292">
        <v>10</v>
      </c>
      <c r="T292" t="s">
        <v>204</v>
      </c>
      <c r="U292">
        <v>2013</v>
      </c>
    </row>
    <row r="293" spans="5:21" outlineLevel="1" x14ac:dyDescent="0.25">
      <c r="E293" t="s">
        <v>198</v>
      </c>
      <c r="F293" t="e" vm="34">
        <v>#VALUE!</v>
      </c>
      <c r="G293" t="e" cm="1" vm="35">
        <f t="array" ref="G293">_FV(PivotData[[#This Row],[Country]],"Image")</f>
        <v>#VALUE!</v>
      </c>
      <c r="H293" t="s">
        <v>196</v>
      </c>
      <c r="I293" t="s">
        <v>214</v>
      </c>
      <c r="J293">
        <v>2723</v>
      </c>
      <c r="K293">
        <v>5</v>
      </c>
      <c r="L293">
        <v>12</v>
      </c>
      <c r="M293">
        <v>32676</v>
      </c>
      <c r="N293">
        <v>1960.56</v>
      </c>
      <c r="O293">
        <v>30715.439999999999</v>
      </c>
      <c r="P293">
        <v>8169</v>
      </c>
      <c r="Q293">
        <v>22546.44</v>
      </c>
      <c r="R293" s="53">
        <v>41944</v>
      </c>
      <c r="S293">
        <v>11</v>
      </c>
      <c r="T293" t="s">
        <v>207</v>
      </c>
      <c r="U293">
        <v>2014</v>
      </c>
    </row>
    <row r="294" spans="5:21" outlineLevel="1" x14ac:dyDescent="0.25">
      <c r="E294" t="s">
        <v>189</v>
      </c>
      <c r="F294" t="e" vm="30">
        <v>#VALUE!</v>
      </c>
      <c r="G294" t="e" cm="1" vm="31">
        <f t="array" ref="G294">_FV(PivotData[[#This Row],[Country]],"Image")</f>
        <v>#VALUE!</v>
      </c>
      <c r="H294" t="s">
        <v>205</v>
      </c>
      <c r="I294" t="s">
        <v>214</v>
      </c>
      <c r="J294">
        <v>1496</v>
      </c>
      <c r="K294">
        <v>10</v>
      </c>
      <c r="L294">
        <v>350</v>
      </c>
      <c r="M294">
        <v>523600</v>
      </c>
      <c r="N294">
        <v>31416</v>
      </c>
      <c r="O294">
        <v>492184</v>
      </c>
      <c r="P294">
        <v>388960</v>
      </c>
      <c r="Q294">
        <v>103224</v>
      </c>
      <c r="R294" s="53">
        <v>41791</v>
      </c>
      <c r="S294">
        <v>6</v>
      </c>
      <c r="T294" t="s">
        <v>194</v>
      </c>
      <c r="U294">
        <v>2014</v>
      </c>
    </row>
    <row r="295" spans="5:21" outlineLevel="1" x14ac:dyDescent="0.25">
      <c r="E295" t="s">
        <v>198</v>
      </c>
      <c r="F295" t="e" vm="26">
        <v>#VALUE!</v>
      </c>
      <c r="G295" t="e" cm="1" vm="27">
        <f t="array" ref="G295">_FV(PivotData[[#This Row],[Country]],"Image")</f>
        <v>#VALUE!</v>
      </c>
      <c r="H295" t="s">
        <v>205</v>
      </c>
      <c r="I295" t="s">
        <v>214</v>
      </c>
      <c r="J295">
        <v>2299</v>
      </c>
      <c r="K295">
        <v>10</v>
      </c>
      <c r="L295">
        <v>12</v>
      </c>
      <c r="M295">
        <v>27588</v>
      </c>
      <c r="N295">
        <v>1655.28</v>
      </c>
      <c r="O295">
        <v>25932.720000000001</v>
      </c>
      <c r="P295">
        <v>6897</v>
      </c>
      <c r="Q295">
        <v>19035.72</v>
      </c>
      <c r="R295" s="53">
        <v>41548</v>
      </c>
      <c r="S295">
        <v>10</v>
      </c>
      <c r="T295" t="s">
        <v>204</v>
      </c>
      <c r="U295">
        <v>2013</v>
      </c>
    </row>
    <row r="296" spans="5:21" outlineLevel="1" x14ac:dyDescent="0.25">
      <c r="E296" t="s">
        <v>189</v>
      </c>
      <c r="F296" t="e" vm="34">
        <v>#VALUE!</v>
      </c>
      <c r="G296" t="e" cm="1" vm="35">
        <f t="array" ref="G296">_FV(PivotData[[#This Row],[Country]],"Image")</f>
        <v>#VALUE!</v>
      </c>
      <c r="H296" t="s">
        <v>205</v>
      </c>
      <c r="I296" t="s">
        <v>214</v>
      </c>
      <c r="J296">
        <v>727</v>
      </c>
      <c r="K296">
        <v>10</v>
      </c>
      <c r="L296">
        <v>350</v>
      </c>
      <c r="M296">
        <v>254450</v>
      </c>
      <c r="N296">
        <v>15267</v>
      </c>
      <c r="O296">
        <v>239183</v>
      </c>
      <c r="P296">
        <v>189020</v>
      </c>
      <c r="Q296">
        <v>50163</v>
      </c>
      <c r="R296" s="53">
        <v>41548</v>
      </c>
      <c r="S296">
        <v>10</v>
      </c>
      <c r="T296" t="s">
        <v>204</v>
      </c>
      <c r="U296">
        <v>2013</v>
      </c>
    </row>
    <row r="297" spans="5:21" outlineLevel="1" x14ac:dyDescent="0.25">
      <c r="E297" t="s">
        <v>199</v>
      </c>
      <c r="F297" t="e" vm="26">
        <v>#VALUE!</v>
      </c>
      <c r="G297" t="e" cm="1" vm="27">
        <f t="array" ref="G297">_FV(PivotData[[#This Row],[Country]],"Image")</f>
        <v>#VALUE!</v>
      </c>
      <c r="H297" t="s">
        <v>208</v>
      </c>
      <c r="I297" t="s">
        <v>214</v>
      </c>
      <c r="J297">
        <v>952</v>
      </c>
      <c r="K297">
        <v>120</v>
      </c>
      <c r="L297">
        <v>125</v>
      </c>
      <c r="M297">
        <v>119000</v>
      </c>
      <c r="N297">
        <v>7140</v>
      </c>
      <c r="O297">
        <v>111860</v>
      </c>
      <c r="P297">
        <v>114240</v>
      </c>
      <c r="Q297">
        <v>-2380</v>
      </c>
      <c r="R297" s="53">
        <v>41671</v>
      </c>
      <c r="S297">
        <v>2</v>
      </c>
      <c r="T297" t="s">
        <v>206</v>
      </c>
      <c r="U297">
        <v>2014</v>
      </c>
    </row>
    <row r="298" spans="5:21" outlineLevel="1" x14ac:dyDescent="0.25">
      <c r="E298" t="s">
        <v>199</v>
      </c>
      <c r="F298" t="e" vm="34">
        <v>#VALUE!</v>
      </c>
      <c r="G298" t="e" cm="1" vm="35">
        <f t="array" ref="G298">_FV(PivotData[[#This Row],[Country]],"Image")</f>
        <v>#VALUE!</v>
      </c>
      <c r="H298" t="s">
        <v>208</v>
      </c>
      <c r="I298" t="s">
        <v>214</v>
      </c>
      <c r="J298">
        <v>2755</v>
      </c>
      <c r="K298">
        <v>120</v>
      </c>
      <c r="L298">
        <v>125</v>
      </c>
      <c r="M298">
        <v>344375</v>
      </c>
      <c r="N298">
        <v>20662.5</v>
      </c>
      <c r="O298">
        <v>323712.5</v>
      </c>
      <c r="P298">
        <v>330600</v>
      </c>
      <c r="Q298">
        <v>-6887.5</v>
      </c>
      <c r="R298" s="53">
        <v>41671</v>
      </c>
      <c r="S298">
        <v>2</v>
      </c>
      <c r="T298" t="s">
        <v>206</v>
      </c>
      <c r="U298">
        <v>2014</v>
      </c>
    </row>
    <row r="299" spans="5:21" outlineLevel="1" x14ac:dyDescent="0.25">
      <c r="E299" t="s">
        <v>193</v>
      </c>
      <c r="F299" t="e" vm="28">
        <v>#VALUE!</v>
      </c>
      <c r="G299" t="e" cm="1" vm="29">
        <f t="array" ref="G299">_FV(PivotData[[#This Row],[Country]],"Image")</f>
        <v>#VALUE!</v>
      </c>
      <c r="H299" t="s">
        <v>208</v>
      </c>
      <c r="I299" t="s">
        <v>214</v>
      </c>
      <c r="J299">
        <v>1530</v>
      </c>
      <c r="K299">
        <v>120</v>
      </c>
      <c r="L299">
        <v>15</v>
      </c>
      <c r="M299">
        <v>22950</v>
      </c>
      <c r="N299">
        <v>1377</v>
      </c>
      <c r="O299">
        <v>21573</v>
      </c>
      <c r="P299">
        <v>15300</v>
      </c>
      <c r="Q299">
        <v>6273</v>
      </c>
      <c r="R299" s="53">
        <v>41760</v>
      </c>
      <c r="S299">
        <v>5</v>
      </c>
      <c r="T299" t="s">
        <v>213</v>
      </c>
      <c r="U299">
        <v>2014</v>
      </c>
    </row>
    <row r="300" spans="5:21" outlineLevel="1" x14ac:dyDescent="0.25">
      <c r="E300" t="s">
        <v>189</v>
      </c>
      <c r="F300" t="e" vm="30">
        <v>#VALUE!</v>
      </c>
      <c r="G300" t="e" cm="1" vm="31">
        <f t="array" ref="G300">_FV(PivotData[[#This Row],[Country]],"Image")</f>
        <v>#VALUE!</v>
      </c>
      <c r="H300" t="s">
        <v>208</v>
      </c>
      <c r="I300" t="s">
        <v>214</v>
      </c>
      <c r="J300">
        <v>1496</v>
      </c>
      <c r="K300">
        <v>120</v>
      </c>
      <c r="L300">
        <v>350</v>
      </c>
      <c r="M300">
        <v>523600</v>
      </c>
      <c r="N300">
        <v>31416</v>
      </c>
      <c r="O300">
        <v>492184</v>
      </c>
      <c r="P300">
        <v>388960</v>
      </c>
      <c r="Q300">
        <v>103224</v>
      </c>
      <c r="R300" s="53">
        <v>41791</v>
      </c>
      <c r="S300">
        <v>6</v>
      </c>
      <c r="T300" t="s">
        <v>194</v>
      </c>
      <c r="U300">
        <v>2014</v>
      </c>
    </row>
    <row r="301" spans="5:21" outlineLevel="1" x14ac:dyDescent="0.25">
      <c r="E301" t="s">
        <v>189</v>
      </c>
      <c r="F301" t="e" vm="32">
        <v>#VALUE!</v>
      </c>
      <c r="G301" t="e" cm="1" vm="33">
        <f t="array" ref="G301">_FV(PivotData[[#This Row],[Country]],"Image")</f>
        <v>#VALUE!</v>
      </c>
      <c r="H301" t="s">
        <v>208</v>
      </c>
      <c r="I301" t="s">
        <v>214</v>
      </c>
      <c r="J301">
        <v>1498</v>
      </c>
      <c r="K301">
        <v>120</v>
      </c>
      <c r="L301">
        <v>7</v>
      </c>
      <c r="M301">
        <v>10486</v>
      </c>
      <c r="N301">
        <v>629.16</v>
      </c>
      <c r="O301">
        <v>9856.84</v>
      </c>
      <c r="P301">
        <v>7490</v>
      </c>
      <c r="Q301">
        <v>2366.84</v>
      </c>
      <c r="R301" s="53">
        <v>41791</v>
      </c>
      <c r="S301">
        <v>6</v>
      </c>
      <c r="T301" t="s">
        <v>194</v>
      </c>
      <c r="U301">
        <v>2014</v>
      </c>
    </row>
    <row r="302" spans="5:21" outlineLevel="1" x14ac:dyDescent="0.25">
      <c r="E302" t="s">
        <v>201</v>
      </c>
      <c r="F302" t="e" vm="30">
        <v>#VALUE!</v>
      </c>
      <c r="G302" t="e" cm="1" vm="31">
        <f t="array" ref="G302">_FV(PivotData[[#This Row],[Country]],"Image")</f>
        <v>#VALUE!</v>
      </c>
      <c r="H302" t="s">
        <v>208</v>
      </c>
      <c r="I302" t="s">
        <v>214</v>
      </c>
      <c r="J302">
        <v>1221</v>
      </c>
      <c r="K302">
        <v>120</v>
      </c>
      <c r="L302">
        <v>300</v>
      </c>
      <c r="M302">
        <v>366300</v>
      </c>
      <c r="N302">
        <v>21978</v>
      </c>
      <c r="O302">
        <v>344322</v>
      </c>
      <c r="P302">
        <v>305250</v>
      </c>
      <c r="Q302">
        <v>39072</v>
      </c>
      <c r="R302" s="53">
        <v>41548</v>
      </c>
      <c r="S302">
        <v>10</v>
      </c>
      <c r="T302" t="s">
        <v>204</v>
      </c>
      <c r="U302">
        <v>2013</v>
      </c>
    </row>
    <row r="303" spans="5:21" outlineLevel="1" x14ac:dyDescent="0.25">
      <c r="E303" t="s">
        <v>189</v>
      </c>
      <c r="F303" t="e" vm="30">
        <v>#VALUE!</v>
      </c>
      <c r="G303" t="e" cm="1" vm="31">
        <f t="array" ref="G303">_FV(PivotData[[#This Row],[Country]],"Image")</f>
        <v>#VALUE!</v>
      </c>
      <c r="H303" t="s">
        <v>208</v>
      </c>
      <c r="I303" t="s">
        <v>214</v>
      </c>
      <c r="J303">
        <v>2076</v>
      </c>
      <c r="K303">
        <v>120</v>
      </c>
      <c r="L303">
        <v>350</v>
      </c>
      <c r="M303">
        <v>726600</v>
      </c>
      <c r="N303">
        <v>43596</v>
      </c>
      <c r="O303">
        <v>683004</v>
      </c>
      <c r="P303">
        <v>539760</v>
      </c>
      <c r="Q303">
        <v>143244</v>
      </c>
      <c r="R303" s="53">
        <v>41548</v>
      </c>
      <c r="S303">
        <v>10</v>
      </c>
      <c r="T303" t="s">
        <v>204</v>
      </c>
      <c r="U303">
        <v>2013</v>
      </c>
    </row>
    <row r="304" spans="5:21" outlineLevel="1" x14ac:dyDescent="0.25">
      <c r="E304" t="s">
        <v>193</v>
      </c>
      <c r="F304" t="e" vm="26">
        <v>#VALUE!</v>
      </c>
      <c r="G304" t="e" cm="1" vm="27">
        <f t="array" ref="G304">_FV(PivotData[[#This Row],[Country]],"Image")</f>
        <v>#VALUE!</v>
      </c>
      <c r="H304" t="s">
        <v>209</v>
      </c>
      <c r="I304" t="s">
        <v>214</v>
      </c>
      <c r="J304">
        <v>2844</v>
      </c>
      <c r="K304">
        <v>250</v>
      </c>
      <c r="L304">
        <v>15</v>
      </c>
      <c r="M304">
        <v>42660</v>
      </c>
      <c r="N304">
        <v>2559.6</v>
      </c>
      <c r="O304">
        <v>40100.400000000001</v>
      </c>
      <c r="P304">
        <v>28440</v>
      </c>
      <c r="Q304">
        <v>11660.400000000001</v>
      </c>
      <c r="R304" s="53">
        <v>41791</v>
      </c>
      <c r="S304">
        <v>6</v>
      </c>
      <c r="T304" t="s">
        <v>194</v>
      </c>
      <c r="U304">
        <v>2014</v>
      </c>
    </row>
    <row r="305" spans="5:21" outlineLevel="1" x14ac:dyDescent="0.25">
      <c r="E305" t="s">
        <v>189</v>
      </c>
      <c r="F305" t="e" vm="32">
        <v>#VALUE!</v>
      </c>
      <c r="G305" t="e" cm="1" vm="33">
        <f t="array" ref="G305">_FV(PivotData[[#This Row],[Country]],"Image")</f>
        <v>#VALUE!</v>
      </c>
      <c r="H305" t="s">
        <v>209</v>
      </c>
      <c r="I305" t="s">
        <v>214</v>
      </c>
      <c r="J305">
        <v>1498</v>
      </c>
      <c r="K305">
        <v>250</v>
      </c>
      <c r="L305">
        <v>7</v>
      </c>
      <c r="M305">
        <v>10486</v>
      </c>
      <c r="N305">
        <v>629.16</v>
      </c>
      <c r="O305">
        <v>9856.84</v>
      </c>
      <c r="P305">
        <v>7490</v>
      </c>
      <c r="Q305">
        <v>2366.84</v>
      </c>
      <c r="R305" s="53">
        <v>41791</v>
      </c>
      <c r="S305">
        <v>6</v>
      </c>
      <c r="T305" t="s">
        <v>194</v>
      </c>
      <c r="U305">
        <v>2014</v>
      </c>
    </row>
    <row r="306" spans="5:21" outlineLevel="1" x14ac:dyDescent="0.25">
      <c r="E306" t="s">
        <v>201</v>
      </c>
      <c r="F306" t="e" vm="30">
        <v>#VALUE!</v>
      </c>
      <c r="G306" t="e" cm="1" vm="31">
        <f t="array" ref="G306">_FV(PivotData[[#This Row],[Country]],"Image")</f>
        <v>#VALUE!</v>
      </c>
      <c r="H306" t="s">
        <v>209</v>
      </c>
      <c r="I306" t="s">
        <v>214</v>
      </c>
      <c r="J306">
        <v>1221</v>
      </c>
      <c r="K306">
        <v>250</v>
      </c>
      <c r="L306">
        <v>300</v>
      </c>
      <c r="M306">
        <v>366300</v>
      </c>
      <c r="N306">
        <v>21978</v>
      </c>
      <c r="O306">
        <v>344322</v>
      </c>
      <c r="P306">
        <v>305250</v>
      </c>
      <c r="Q306">
        <v>39072</v>
      </c>
      <c r="R306" s="53">
        <v>41548</v>
      </c>
      <c r="S306">
        <v>10</v>
      </c>
      <c r="T306" t="s">
        <v>204</v>
      </c>
      <c r="U306">
        <v>2013</v>
      </c>
    </row>
    <row r="307" spans="5:21" outlineLevel="1" x14ac:dyDescent="0.25">
      <c r="E307" t="s">
        <v>189</v>
      </c>
      <c r="F307" t="e" vm="32">
        <v>#VALUE!</v>
      </c>
      <c r="G307" t="e" cm="1" vm="33">
        <f t="array" ref="G307">_FV(PivotData[[#This Row],[Country]],"Image")</f>
        <v>#VALUE!</v>
      </c>
      <c r="H307" t="s">
        <v>209</v>
      </c>
      <c r="I307" t="s">
        <v>214</v>
      </c>
      <c r="J307">
        <v>1123</v>
      </c>
      <c r="K307">
        <v>250</v>
      </c>
      <c r="L307">
        <v>20</v>
      </c>
      <c r="M307">
        <v>22460</v>
      </c>
      <c r="N307">
        <v>1347.6</v>
      </c>
      <c r="O307">
        <v>21112.400000000001</v>
      </c>
      <c r="P307">
        <v>11230</v>
      </c>
      <c r="Q307">
        <v>9882.4000000000015</v>
      </c>
      <c r="R307" s="53">
        <v>41579</v>
      </c>
      <c r="S307">
        <v>11</v>
      </c>
      <c r="T307" t="s">
        <v>207</v>
      </c>
      <c r="U307">
        <v>2013</v>
      </c>
    </row>
    <row r="308" spans="5:21" outlineLevel="1" x14ac:dyDescent="0.25">
      <c r="E308" t="s">
        <v>201</v>
      </c>
      <c r="F308" t="e" vm="26">
        <v>#VALUE!</v>
      </c>
      <c r="G308" t="e" cm="1" vm="27">
        <f t="array" ref="G308">_FV(PivotData[[#This Row],[Country]],"Image")</f>
        <v>#VALUE!</v>
      </c>
      <c r="H308" t="s">
        <v>209</v>
      </c>
      <c r="I308" t="s">
        <v>214</v>
      </c>
      <c r="J308">
        <v>2436</v>
      </c>
      <c r="K308">
        <v>250</v>
      </c>
      <c r="L308">
        <v>300</v>
      </c>
      <c r="M308">
        <v>730800</v>
      </c>
      <c r="N308">
        <v>43848</v>
      </c>
      <c r="O308">
        <v>686952</v>
      </c>
      <c r="P308">
        <v>609000</v>
      </c>
      <c r="Q308">
        <v>77952</v>
      </c>
      <c r="R308" s="53">
        <v>41609</v>
      </c>
      <c r="S308">
        <v>12</v>
      </c>
      <c r="T308" t="s">
        <v>195</v>
      </c>
      <c r="U308">
        <v>2013</v>
      </c>
    </row>
    <row r="309" spans="5:21" outlineLevel="1" x14ac:dyDescent="0.25">
      <c r="E309" t="s">
        <v>199</v>
      </c>
      <c r="F309" t="e" vm="30">
        <v>#VALUE!</v>
      </c>
      <c r="G309" t="e" cm="1" vm="31">
        <f t="array" ref="G309">_FV(PivotData[[#This Row],[Country]],"Image")</f>
        <v>#VALUE!</v>
      </c>
      <c r="H309" t="s">
        <v>211</v>
      </c>
      <c r="I309" t="s">
        <v>214</v>
      </c>
      <c r="J309">
        <v>1987.5</v>
      </c>
      <c r="K309">
        <v>260</v>
      </c>
      <c r="L309">
        <v>125</v>
      </c>
      <c r="M309">
        <v>248437.5</v>
      </c>
      <c r="N309">
        <v>14906.25</v>
      </c>
      <c r="O309">
        <v>233531.25</v>
      </c>
      <c r="P309">
        <v>238500</v>
      </c>
      <c r="Q309">
        <v>-4968.75</v>
      </c>
      <c r="R309" s="53">
        <v>41640</v>
      </c>
      <c r="S309">
        <v>1</v>
      </c>
      <c r="T309" t="s">
        <v>192</v>
      </c>
      <c r="U309">
        <v>2014</v>
      </c>
    </row>
    <row r="310" spans="5:21" outlineLevel="1" x14ac:dyDescent="0.25">
      <c r="E310" t="s">
        <v>189</v>
      </c>
      <c r="F310" t="e" vm="32">
        <v>#VALUE!</v>
      </c>
      <c r="G310" t="e" cm="1" vm="33">
        <f t="array" ref="G310">_FV(PivotData[[#This Row],[Country]],"Image")</f>
        <v>#VALUE!</v>
      </c>
      <c r="H310" t="s">
        <v>211</v>
      </c>
      <c r="I310" t="s">
        <v>214</v>
      </c>
      <c r="J310">
        <v>1679</v>
      </c>
      <c r="K310">
        <v>260</v>
      </c>
      <c r="L310">
        <v>350</v>
      </c>
      <c r="M310">
        <v>587650</v>
      </c>
      <c r="N310">
        <v>35259</v>
      </c>
      <c r="O310">
        <v>552391</v>
      </c>
      <c r="P310">
        <v>436540</v>
      </c>
      <c r="Q310">
        <v>115851</v>
      </c>
      <c r="R310" s="53">
        <v>41883</v>
      </c>
      <c r="S310">
        <v>9</v>
      </c>
      <c r="T310" t="s">
        <v>203</v>
      </c>
      <c r="U310">
        <v>2014</v>
      </c>
    </row>
    <row r="311" spans="5:21" outlineLevel="1" x14ac:dyDescent="0.25">
      <c r="E311" t="s">
        <v>189</v>
      </c>
      <c r="F311" t="e" vm="34">
        <v>#VALUE!</v>
      </c>
      <c r="G311" t="e" cm="1" vm="35">
        <f t="array" ref="G311">_FV(PivotData[[#This Row],[Country]],"Image")</f>
        <v>#VALUE!</v>
      </c>
      <c r="H311" t="s">
        <v>211</v>
      </c>
      <c r="I311" t="s">
        <v>214</v>
      </c>
      <c r="J311">
        <v>727</v>
      </c>
      <c r="K311">
        <v>260</v>
      </c>
      <c r="L311">
        <v>350</v>
      </c>
      <c r="M311">
        <v>254450</v>
      </c>
      <c r="N311">
        <v>15267</v>
      </c>
      <c r="O311">
        <v>239183</v>
      </c>
      <c r="P311">
        <v>189020</v>
      </c>
      <c r="Q311">
        <v>50163</v>
      </c>
      <c r="R311" s="53">
        <v>41548</v>
      </c>
      <c r="S311">
        <v>10</v>
      </c>
      <c r="T311" t="s">
        <v>204</v>
      </c>
      <c r="U311">
        <v>2013</v>
      </c>
    </row>
    <row r="312" spans="5:21" outlineLevel="1" x14ac:dyDescent="0.25">
      <c r="E312" t="s">
        <v>189</v>
      </c>
      <c r="F312" t="e" vm="30">
        <v>#VALUE!</v>
      </c>
      <c r="G312" t="e" cm="1" vm="31">
        <f t="array" ref="G312">_FV(PivotData[[#This Row],[Country]],"Image")</f>
        <v>#VALUE!</v>
      </c>
      <c r="H312" t="s">
        <v>211</v>
      </c>
      <c r="I312" t="s">
        <v>214</v>
      </c>
      <c r="J312">
        <v>1403</v>
      </c>
      <c r="K312">
        <v>260</v>
      </c>
      <c r="L312">
        <v>7</v>
      </c>
      <c r="M312">
        <v>9821</v>
      </c>
      <c r="N312">
        <v>589.26</v>
      </c>
      <c r="O312">
        <v>9231.74</v>
      </c>
      <c r="P312">
        <v>7015</v>
      </c>
      <c r="Q312">
        <v>2216.7399999999998</v>
      </c>
      <c r="R312" s="53">
        <v>41548</v>
      </c>
      <c r="S312">
        <v>10</v>
      </c>
      <c r="T312" t="s">
        <v>204</v>
      </c>
      <c r="U312">
        <v>2013</v>
      </c>
    </row>
    <row r="313" spans="5:21" outlineLevel="1" x14ac:dyDescent="0.25">
      <c r="E313" t="s">
        <v>189</v>
      </c>
      <c r="F313" t="e" vm="30">
        <v>#VALUE!</v>
      </c>
      <c r="G313" t="e" cm="1" vm="31">
        <f t="array" ref="G313">_FV(PivotData[[#This Row],[Country]],"Image")</f>
        <v>#VALUE!</v>
      </c>
      <c r="H313" t="s">
        <v>211</v>
      </c>
      <c r="I313" t="s">
        <v>214</v>
      </c>
      <c r="J313">
        <v>2076</v>
      </c>
      <c r="K313">
        <v>260</v>
      </c>
      <c r="L313">
        <v>350</v>
      </c>
      <c r="M313">
        <v>726600</v>
      </c>
      <c r="N313">
        <v>43596</v>
      </c>
      <c r="O313">
        <v>683004</v>
      </c>
      <c r="P313">
        <v>539760</v>
      </c>
      <c r="Q313">
        <v>143244</v>
      </c>
      <c r="R313" s="53">
        <v>41548</v>
      </c>
      <c r="S313">
        <v>10</v>
      </c>
      <c r="T313" t="s">
        <v>204</v>
      </c>
      <c r="U313">
        <v>2013</v>
      </c>
    </row>
    <row r="314" spans="5:21" outlineLevel="1" x14ac:dyDescent="0.25">
      <c r="E314" t="s">
        <v>189</v>
      </c>
      <c r="F314" t="e" vm="30">
        <v>#VALUE!</v>
      </c>
      <c r="G314" t="e" cm="1" vm="31">
        <f t="array" ref="G314">_FV(PivotData[[#This Row],[Country]],"Image")</f>
        <v>#VALUE!</v>
      </c>
      <c r="H314" t="s">
        <v>196</v>
      </c>
      <c r="I314" t="s">
        <v>214</v>
      </c>
      <c r="J314">
        <v>1757</v>
      </c>
      <c r="K314">
        <v>5</v>
      </c>
      <c r="L314">
        <v>20</v>
      </c>
      <c r="M314">
        <v>35140</v>
      </c>
      <c r="N314">
        <v>2108.4</v>
      </c>
      <c r="O314">
        <v>33031.599999999999</v>
      </c>
      <c r="P314">
        <v>17570</v>
      </c>
      <c r="Q314">
        <v>15461.599999999999</v>
      </c>
      <c r="R314" s="53">
        <v>41548</v>
      </c>
      <c r="S314">
        <v>10</v>
      </c>
      <c r="T314" t="s">
        <v>204</v>
      </c>
      <c r="U314">
        <v>2013</v>
      </c>
    </row>
    <row r="315" spans="5:21" outlineLevel="1" x14ac:dyDescent="0.25">
      <c r="E315" t="s">
        <v>193</v>
      </c>
      <c r="F315" t="e" vm="34">
        <v>#VALUE!</v>
      </c>
      <c r="G315" t="e" cm="1" vm="35">
        <f t="array" ref="G315">_FV(PivotData[[#This Row],[Country]],"Image")</f>
        <v>#VALUE!</v>
      </c>
      <c r="H315" t="s">
        <v>205</v>
      </c>
      <c r="I315" t="s">
        <v>214</v>
      </c>
      <c r="J315">
        <v>2198</v>
      </c>
      <c r="K315">
        <v>10</v>
      </c>
      <c r="L315">
        <v>15</v>
      </c>
      <c r="M315">
        <v>32970</v>
      </c>
      <c r="N315">
        <v>1978.2</v>
      </c>
      <c r="O315">
        <v>30991.8</v>
      </c>
      <c r="P315">
        <v>21980</v>
      </c>
      <c r="Q315">
        <v>9011.7999999999993</v>
      </c>
      <c r="R315" s="53">
        <v>41852</v>
      </c>
      <c r="S315">
        <v>8</v>
      </c>
      <c r="T315" t="s">
        <v>202</v>
      </c>
      <c r="U315">
        <v>2014</v>
      </c>
    </row>
    <row r="316" spans="5:21" outlineLevel="1" x14ac:dyDescent="0.25">
      <c r="E316" t="s">
        <v>193</v>
      </c>
      <c r="F316" t="e" vm="28">
        <v>#VALUE!</v>
      </c>
      <c r="G316" t="e" cm="1" vm="29">
        <f t="array" ref="G316">_FV(PivotData[[#This Row],[Country]],"Image")</f>
        <v>#VALUE!</v>
      </c>
      <c r="H316" t="s">
        <v>205</v>
      </c>
      <c r="I316" t="s">
        <v>214</v>
      </c>
      <c r="J316">
        <v>1743</v>
      </c>
      <c r="K316">
        <v>10</v>
      </c>
      <c r="L316">
        <v>15</v>
      </c>
      <c r="M316">
        <v>26145</v>
      </c>
      <c r="N316">
        <v>1568.7</v>
      </c>
      <c r="O316">
        <v>24576.3</v>
      </c>
      <c r="P316">
        <v>17430</v>
      </c>
      <c r="Q316">
        <v>7146.2999999999993</v>
      </c>
      <c r="R316" s="53">
        <v>41852</v>
      </c>
      <c r="S316">
        <v>8</v>
      </c>
      <c r="T316" t="s">
        <v>202</v>
      </c>
      <c r="U316">
        <v>2014</v>
      </c>
    </row>
    <row r="317" spans="5:21" outlineLevel="1" x14ac:dyDescent="0.25">
      <c r="E317" t="s">
        <v>193</v>
      </c>
      <c r="F317" t="e" vm="34">
        <v>#VALUE!</v>
      </c>
      <c r="G317" t="e" cm="1" vm="35">
        <f t="array" ref="G317">_FV(PivotData[[#This Row],[Country]],"Image")</f>
        <v>#VALUE!</v>
      </c>
      <c r="H317" t="s">
        <v>205</v>
      </c>
      <c r="I317" t="s">
        <v>214</v>
      </c>
      <c r="J317">
        <v>1153</v>
      </c>
      <c r="K317">
        <v>10</v>
      </c>
      <c r="L317">
        <v>15</v>
      </c>
      <c r="M317">
        <v>17295</v>
      </c>
      <c r="N317">
        <v>1037.7</v>
      </c>
      <c r="O317">
        <v>16257.3</v>
      </c>
      <c r="P317">
        <v>11530</v>
      </c>
      <c r="Q317">
        <v>4727.2999999999993</v>
      </c>
      <c r="R317" s="53">
        <v>41913</v>
      </c>
      <c r="S317">
        <v>10</v>
      </c>
      <c r="T317" t="s">
        <v>204</v>
      </c>
      <c r="U317">
        <v>2014</v>
      </c>
    </row>
    <row r="318" spans="5:21" outlineLevel="1" x14ac:dyDescent="0.25">
      <c r="E318" t="s">
        <v>189</v>
      </c>
      <c r="F318" t="e" vm="30">
        <v>#VALUE!</v>
      </c>
      <c r="G318" t="e" cm="1" vm="31">
        <f t="array" ref="G318">_FV(PivotData[[#This Row],[Country]],"Image")</f>
        <v>#VALUE!</v>
      </c>
      <c r="H318" t="s">
        <v>205</v>
      </c>
      <c r="I318" t="s">
        <v>214</v>
      </c>
      <c r="J318">
        <v>1757</v>
      </c>
      <c r="K318">
        <v>10</v>
      </c>
      <c r="L318">
        <v>20</v>
      </c>
      <c r="M318">
        <v>35140</v>
      </c>
      <c r="N318">
        <v>2108.4</v>
      </c>
      <c r="O318">
        <v>33031.599999999999</v>
      </c>
      <c r="P318">
        <v>17570</v>
      </c>
      <c r="Q318">
        <v>15461.599999999999</v>
      </c>
      <c r="R318" s="53">
        <v>41548</v>
      </c>
      <c r="S318">
        <v>10</v>
      </c>
      <c r="T318" t="s">
        <v>204</v>
      </c>
      <c r="U318">
        <v>2013</v>
      </c>
    </row>
    <row r="319" spans="5:21" outlineLevel="1" x14ac:dyDescent="0.25">
      <c r="E319" t="s">
        <v>189</v>
      </c>
      <c r="F319" t="e" vm="28">
        <v>#VALUE!</v>
      </c>
      <c r="G319" t="e" cm="1" vm="29">
        <f t="array" ref="G319">_FV(PivotData[[#This Row],[Country]],"Image")</f>
        <v>#VALUE!</v>
      </c>
      <c r="H319" t="s">
        <v>208</v>
      </c>
      <c r="I319" t="s">
        <v>214</v>
      </c>
      <c r="J319">
        <v>1001</v>
      </c>
      <c r="K319">
        <v>120</v>
      </c>
      <c r="L319">
        <v>20</v>
      </c>
      <c r="M319">
        <v>20020</v>
      </c>
      <c r="N319">
        <v>1201.2</v>
      </c>
      <c r="O319">
        <v>18818.8</v>
      </c>
      <c r="P319">
        <v>10010</v>
      </c>
      <c r="Q319">
        <v>8808.7999999999993</v>
      </c>
      <c r="R319" s="53">
        <v>41852</v>
      </c>
      <c r="S319">
        <v>8</v>
      </c>
      <c r="T319" t="s">
        <v>202</v>
      </c>
      <c r="U319">
        <v>2014</v>
      </c>
    </row>
    <row r="320" spans="5:21" outlineLevel="1" x14ac:dyDescent="0.25">
      <c r="E320" t="s">
        <v>189</v>
      </c>
      <c r="F320" t="e" vm="32">
        <v>#VALUE!</v>
      </c>
      <c r="G320" t="e" cm="1" vm="33">
        <f t="array" ref="G320">_FV(PivotData[[#This Row],[Country]],"Image")</f>
        <v>#VALUE!</v>
      </c>
      <c r="H320" t="s">
        <v>208</v>
      </c>
      <c r="I320" t="s">
        <v>214</v>
      </c>
      <c r="J320">
        <v>1333</v>
      </c>
      <c r="K320">
        <v>120</v>
      </c>
      <c r="L320">
        <v>7</v>
      </c>
      <c r="M320">
        <v>9331</v>
      </c>
      <c r="N320">
        <v>559.86</v>
      </c>
      <c r="O320">
        <v>8771.14</v>
      </c>
      <c r="P320">
        <v>6665</v>
      </c>
      <c r="Q320">
        <v>2106.1399999999994</v>
      </c>
      <c r="R320" s="53">
        <v>41944</v>
      </c>
      <c r="S320">
        <v>11</v>
      </c>
      <c r="T320" t="s">
        <v>207</v>
      </c>
      <c r="U320">
        <v>2014</v>
      </c>
    </row>
    <row r="321" spans="5:21" outlineLevel="1" x14ac:dyDescent="0.25">
      <c r="E321" t="s">
        <v>193</v>
      </c>
      <c r="F321" t="e" vm="34">
        <v>#VALUE!</v>
      </c>
      <c r="G321" t="e" cm="1" vm="35">
        <f t="array" ref="G321">_FV(PivotData[[#This Row],[Country]],"Image")</f>
        <v>#VALUE!</v>
      </c>
      <c r="H321" t="s">
        <v>209</v>
      </c>
      <c r="I321" t="s">
        <v>214</v>
      </c>
      <c r="J321">
        <v>1153</v>
      </c>
      <c r="K321">
        <v>250</v>
      </c>
      <c r="L321">
        <v>15</v>
      </c>
      <c r="M321">
        <v>17295</v>
      </c>
      <c r="N321">
        <v>1037.7</v>
      </c>
      <c r="O321">
        <v>16257.3</v>
      </c>
      <c r="P321">
        <v>11530</v>
      </c>
      <c r="Q321">
        <v>4727.2999999999993</v>
      </c>
      <c r="R321" s="53">
        <v>41913</v>
      </c>
      <c r="S321">
        <v>10</v>
      </c>
      <c r="T321" t="s">
        <v>204</v>
      </c>
      <c r="U321">
        <v>2014</v>
      </c>
    </row>
    <row r="322" spans="5:21" outlineLevel="1" x14ac:dyDescent="0.25">
      <c r="E322" t="s">
        <v>198</v>
      </c>
      <c r="F322" t="e" vm="32">
        <v>#VALUE!</v>
      </c>
      <c r="G322" t="e" cm="1" vm="33">
        <f t="array" ref="G322">_FV(PivotData[[#This Row],[Country]],"Image")</f>
        <v>#VALUE!</v>
      </c>
      <c r="H322" t="s">
        <v>190</v>
      </c>
      <c r="I322" t="s">
        <v>214</v>
      </c>
      <c r="J322">
        <v>727</v>
      </c>
      <c r="K322">
        <v>3</v>
      </c>
      <c r="L322">
        <v>12</v>
      </c>
      <c r="M322">
        <v>8724</v>
      </c>
      <c r="N322">
        <v>610.67999999999995</v>
      </c>
      <c r="O322">
        <v>8113.32</v>
      </c>
      <c r="P322">
        <v>2181</v>
      </c>
      <c r="Q322">
        <v>5932.32</v>
      </c>
      <c r="R322" s="53">
        <v>41671</v>
      </c>
      <c r="S322">
        <v>2</v>
      </c>
      <c r="T322" t="s">
        <v>206</v>
      </c>
      <c r="U322">
        <v>2014</v>
      </c>
    </row>
    <row r="323" spans="5:21" outlineLevel="1" x14ac:dyDescent="0.25">
      <c r="E323" t="s">
        <v>198</v>
      </c>
      <c r="F323" t="e" vm="26">
        <v>#VALUE!</v>
      </c>
      <c r="G323" t="e" cm="1" vm="27">
        <f t="array" ref="G323">_FV(PivotData[[#This Row],[Country]],"Image")</f>
        <v>#VALUE!</v>
      </c>
      <c r="H323" t="s">
        <v>190</v>
      </c>
      <c r="I323" t="s">
        <v>214</v>
      </c>
      <c r="J323">
        <v>1884</v>
      </c>
      <c r="K323">
        <v>3</v>
      </c>
      <c r="L323">
        <v>12</v>
      </c>
      <c r="M323">
        <v>22608</v>
      </c>
      <c r="N323">
        <v>1582.56</v>
      </c>
      <c r="O323">
        <v>21025.439999999999</v>
      </c>
      <c r="P323">
        <v>5652</v>
      </c>
      <c r="Q323">
        <v>15373.439999999999</v>
      </c>
      <c r="R323" s="53">
        <v>41852</v>
      </c>
      <c r="S323">
        <v>8</v>
      </c>
      <c r="T323" t="s">
        <v>202</v>
      </c>
      <c r="U323">
        <v>2014</v>
      </c>
    </row>
    <row r="324" spans="5:21" outlineLevel="1" x14ac:dyDescent="0.25">
      <c r="E324" t="s">
        <v>189</v>
      </c>
      <c r="F324" t="e" vm="32">
        <v>#VALUE!</v>
      </c>
      <c r="G324" t="e" cm="1" vm="33">
        <f t="array" ref="G324">_FV(PivotData[[#This Row],[Country]],"Image")</f>
        <v>#VALUE!</v>
      </c>
      <c r="H324" t="s">
        <v>190</v>
      </c>
      <c r="I324" t="s">
        <v>214</v>
      </c>
      <c r="J324">
        <v>1834</v>
      </c>
      <c r="K324">
        <v>3</v>
      </c>
      <c r="L324">
        <v>20</v>
      </c>
      <c r="M324">
        <v>36680</v>
      </c>
      <c r="N324">
        <v>2567.6</v>
      </c>
      <c r="O324">
        <v>34112.400000000001</v>
      </c>
      <c r="P324">
        <v>18340</v>
      </c>
      <c r="Q324">
        <v>15772.400000000001</v>
      </c>
      <c r="R324" s="53">
        <v>41518</v>
      </c>
      <c r="S324">
        <v>9</v>
      </c>
      <c r="T324" t="s">
        <v>203</v>
      </c>
      <c r="U324">
        <v>2013</v>
      </c>
    </row>
    <row r="325" spans="5:21" outlineLevel="1" x14ac:dyDescent="0.25">
      <c r="E325" t="s">
        <v>198</v>
      </c>
      <c r="F325" t="e" vm="32">
        <v>#VALUE!</v>
      </c>
      <c r="G325" t="e" cm="1" vm="33">
        <f t="array" ref="G325">_FV(PivotData[[#This Row],[Country]],"Image")</f>
        <v>#VALUE!</v>
      </c>
      <c r="H325" t="s">
        <v>196</v>
      </c>
      <c r="I325" t="s">
        <v>214</v>
      </c>
      <c r="J325">
        <v>2340</v>
      </c>
      <c r="K325">
        <v>5</v>
      </c>
      <c r="L325">
        <v>12</v>
      </c>
      <c r="M325">
        <v>28080</v>
      </c>
      <c r="N325">
        <v>1965.6</v>
      </c>
      <c r="O325">
        <v>26114.400000000001</v>
      </c>
      <c r="P325">
        <v>7020</v>
      </c>
      <c r="Q325">
        <v>19094.400000000001</v>
      </c>
      <c r="R325" s="53">
        <v>41640</v>
      </c>
      <c r="S325">
        <v>1</v>
      </c>
      <c r="T325" t="s">
        <v>192</v>
      </c>
      <c r="U325">
        <v>2014</v>
      </c>
    </row>
    <row r="326" spans="5:21" outlineLevel="1" x14ac:dyDescent="0.25">
      <c r="E326" t="s">
        <v>198</v>
      </c>
      <c r="F326" t="e" vm="30">
        <v>#VALUE!</v>
      </c>
      <c r="G326" t="e" cm="1" vm="31">
        <f t="array" ref="G326">_FV(PivotData[[#This Row],[Country]],"Image")</f>
        <v>#VALUE!</v>
      </c>
      <c r="H326" t="s">
        <v>196</v>
      </c>
      <c r="I326" t="s">
        <v>214</v>
      </c>
      <c r="J326">
        <v>2342</v>
      </c>
      <c r="K326">
        <v>5</v>
      </c>
      <c r="L326">
        <v>12</v>
      </c>
      <c r="M326">
        <v>28104</v>
      </c>
      <c r="N326">
        <v>1967.28</v>
      </c>
      <c r="O326">
        <v>26136.720000000001</v>
      </c>
      <c r="P326">
        <v>7026</v>
      </c>
      <c r="Q326">
        <v>19110.72</v>
      </c>
      <c r="R326" s="53">
        <v>41944</v>
      </c>
      <c r="S326">
        <v>11</v>
      </c>
      <c r="T326" t="s">
        <v>207</v>
      </c>
      <c r="U326">
        <v>2014</v>
      </c>
    </row>
    <row r="327" spans="5:21" outlineLevel="1" x14ac:dyDescent="0.25">
      <c r="E327" t="s">
        <v>189</v>
      </c>
      <c r="F327" t="e" vm="30">
        <v>#VALUE!</v>
      </c>
      <c r="G327" t="e" cm="1" vm="31">
        <f t="array" ref="G327">_FV(PivotData[[#This Row],[Country]],"Image")</f>
        <v>#VALUE!</v>
      </c>
      <c r="H327" t="s">
        <v>205</v>
      </c>
      <c r="I327" t="s">
        <v>214</v>
      </c>
      <c r="J327">
        <v>1031</v>
      </c>
      <c r="K327">
        <v>10</v>
      </c>
      <c r="L327">
        <v>7</v>
      </c>
      <c r="M327">
        <v>7217</v>
      </c>
      <c r="N327">
        <v>505.19</v>
      </c>
      <c r="O327">
        <v>6711.81</v>
      </c>
      <c r="P327">
        <v>5155</v>
      </c>
      <c r="Q327">
        <v>1556.8100000000004</v>
      </c>
      <c r="R327" s="53">
        <v>41518</v>
      </c>
      <c r="S327">
        <v>9</v>
      </c>
      <c r="T327" t="s">
        <v>203</v>
      </c>
      <c r="U327">
        <v>2013</v>
      </c>
    </row>
    <row r="328" spans="5:21" outlineLevel="1" x14ac:dyDescent="0.25">
      <c r="E328" t="s">
        <v>193</v>
      </c>
      <c r="F328" t="e" vm="26">
        <v>#VALUE!</v>
      </c>
      <c r="G328" t="e" cm="1" vm="27">
        <f t="array" ref="G328">_FV(PivotData[[#This Row],[Country]],"Image")</f>
        <v>#VALUE!</v>
      </c>
      <c r="H328" t="s">
        <v>208</v>
      </c>
      <c r="I328" t="s">
        <v>214</v>
      </c>
      <c r="J328">
        <v>1262</v>
      </c>
      <c r="K328">
        <v>120</v>
      </c>
      <c r="L328">
        <v>15</v>
      </c>
      <c r="M328">
        <v>18930</v>
      </c>
      <c r="N328">
        <v>1325.1</v>
      </c>
      <c r="O328">
        <v>17604.900000000001</v>
      </c>
      <c r="P328">
        <v>12620</v>
      </c>
      <c r="Q328">
        <v>4984.9000000000015</v>
      </c>
      <c r="R328" s="53">
        <v>41760</v>
      </c>
      <c r="S328">
        <v>5</v>
      </c>
      <c r="T328" t="s">
        <v>213</v>
      </c>
      <c r="U328">
        <v>2014</v>
      </c>
    </row>
    <row r="329" spans="5:21" outlineLevel="1" x14ac:dyDescent="0.25">
      <c r="E329" t="s">
        <v>189</v>
      </c>
      <c r="F329" t="e" vm="26">
        <v>#VALUE!</v>
      </c>
      <c r="G329" t="e" cm="1" vm="27">
        <f t="array" ref="G329">_FV(PivotData[[#This Row],[Country]],"Image")</f>
        <v>#VALUE!</v>
      </c>
      <c r="H329" t="s">
        <v>208</v>
      </c>
      <c r="I329" t="s">
        <v>214</v>
      </c>
      <c r="J329">
        <v>1135</v>
      </c>
      <c r="K329">
        <v>120</v>
      </c>
      <c r="L329">
        <v>7</v>
      </c>
      <c r="M329">
        <v>7945</v>
      </c>
      <c r="N329">
        <v>556.15</v>
      </c>
      <c r="O329">
        <v>7388.85</v>
      </c>
      <c r="P329">
        <v>5675</v>
      </c>
      <c r="Q329">
        <v>1713.8500000000004</v>
      </c>
      <c r="R329" s="53">
        <v>41791</v>
      </c>
      <c r="S329">
        <v>6</v>
      </c>
      <c r="T329" t="s">
        <v>194</v>
      </c>
      <c r="U329">
        <v>2014</v>
      </c>
    </row>
    <row r="330" spans="5:21" outlineLevel="1" x14ac:dyDescent="0.25">
      <c r="E330" t="s">
        <v>189</v>
      </c>
      <c r="F330" t="e" vm="34">
        <v>#VALUE!</v>
      </c>
      <c r="G330" t="e" cm="1" vm="35">
        <f t="array" ref="G330">_FV(PivotData[[#This Row],[Country]],"Image")</f>
        <v>#VALUE!</v>
      </c>
      <c r="H330" t="s">
        <v>208</v>
      </c>
      <c r="I330" t="s">
        <v>214</v>
      </c>
      <c r="J330">
        <v>547</v>
      </c>
      <c r="K330">
        <v>120</v>
      </c>
      <c r="L330">
        <v>7</v>
      </c>
      <c r="M330">
        <v>3829</v>
      </c>
      <c r="N330">
        <v>268.02999999999997</v>
      </c>
      <c r="O330">
        <v>3560.9700000000003</v>
      </c>
      <c r="P330">
        <v>2735</v>
      </c>
      <c r="Q330">
        <v>825.97000000000025</v>
      </c>
      <c r="R330" s="53">
        <v>41944</v>
      </c>
      <c r="S330">
        <v>11</v>
      </c>
      <c r="T330" t="s">
        <v>207</v>
      </c>
      <c r="U330">
        <v>2014</v>
      </c>
    </row>
    <row r="331" spans="5:21" outlineLevel="1" x14ac:dyDescent="0.25">
      <c r="E331" t="s">
        <v>189</v>
      </c>
      <c r="F331" t="e" vm="26">
        <v>#VALUE!</v>
      </c>
      <c r="G331" t="e" cm="1" vm="27">
        <f t="array" ref="G331">_FV(PivotData[[#This Row],[Country]],"Image")</f>
        <v>#VALUE!</v>
      </c>
      <c r="H331" t="s">
        <v>208</v>
      </c>
      <c r="I331" t="s">
        <v>214</v>
      </c>
      <c r="J331">
        <v>1582</v>
      </c>
      <c r="K331">
        <v>120</v>
      </c>
      <c r="L331">
        <v>7</v>
      </c>
      <c r="M331">
        <v>11074</v>
      </c>
      <c r="N331">
        <v>775.18</v>
      </c>
      <c r="O331">
        <v>10298.82</v>
      </c>
      <c r="P331">
        <v>7910</v>
      </c>
      <c r="Q331">
        <v>2388.8199999999997</v>
      </c>
      <c r="R331" s="53">
        <v>41974</v>
      </c>
      <c r="S331">
        <v>12</v>
      </c>
      <c r="T331" t="s">
        <v>195</v>
      </c>
      <c r="U331">
        <v>2014</v>
      </c>
    </row>
    <row r="332" spans="5:21" outlineLevel="1" x14ac:dyDescent="0.25">
      <c r="E332" t="s">
        <v>198</v>
      </c>
      <c r="F332" t="e" vm="30">
        <v>#VALUE!</v>
      </c>
      <c r="G332" t="e" cm="1" vm="31">
        <f t="array" ref="G332">_FV(PivotData[[#This Row],[Country]],"Image")</f>
        <v>#VALUE!</v>
      </c>
      <c r="H332" t="s">
        <v>209</v>
      </c>
      <c r="I332" t="s">
        <v>214</v>
      </c>
      <c r="J332">
        <v>1738.5</v>
      </c>
      <c r="K332">
        <v>250</v>
      </c>
      <c r="L332">
        <v>12</v>
      </c>
      <c r="M332">
        <v>20862</v>
      </c>
      <c r="N332">
        <v>1460.34</v>
      </c>
      <c r="O332">
        <v>19401.66</v>
      </c>
      <c r="P332">
        <v>5215.5</v>
      </c>
      <c r="Q332">
        <v>14186.16</v>
      </c>
      <c r="R332" s="53">
        <v>41730</v>
      </c>
      <c r="S332">
        <v>4</v>
      </c>
      <c r="T332" t="s">
        <v>210</v>
      </c>
      <c r="U332">
        <v>2014</v>
      </c>
    </row>
    <row r="333" spans="5:21" outlineLevel="1" x14ac:dyDescent="0.25">
      <c r="E333" t="s">
        <v>198</v>
      </c>
      <c r="F333" t="e" vm="28">
        <v>#VALUE!</v>
      </c>
      <c r="G333" t="e" cm="1" vm="29">
        <f t="array" ref="G333">_FV(PivotData[[#This Row],[Country]],"Image")</f>
        <v>#VALUE!</v>
      </c>
      <c r="H333" t="s">
        <v>209</v>
      </c>
      <c r="I333" t="s">
        <v>214</v>
      </c>
      <c r="J333">
        <v>2215</v>
      </c>
      <c r="K333">
        <v>250</v>
      </c>
      <c r="L333">
        <v>12</v>
      </c>
      <c r="M333">
        <v>26580</v>
      </c>
      <c r="N333">
        <v>1860.6</v>
      </c>
      <c r="O333">
        <v>24719.4</v>
      </c>
      <c r="P333">
        <v>6645</v>
      </c>
      <c r="Q333">
        <v>18074.400000000001</v>
      </c>
      <c r="R333" s="53">
        <v>41518</v>
      </c>
      <c r="S333">
        <v>9</v>
      </c>
      <c r="T333" t="s">
        <v>203</v>
      </c>
      <c r="U333">
        <v>2013</v>
      </c>
    </row>
    <row r="334" spans="5:21" outlineLevel="1" x14ac:dyDescent="0.25">
      <c r="E334" t="s">
        <v>189</v>
      </c>
      <c r="F334" t="e" vm="26">
        <v>#VALUE!</v>
      </c>
      <c r="G334" t="e" cm="1" vm="27">
        <f t="array" ref="G334">_FV(PivotData[[#This Row],[Country]],"Image")</f>
        <v>#VALUE!</v>
      </c>
      <c r="H334" t="s">
        <v>209</v>
      </c>
      <c r="I334" t="s">
        <v>214</v>
      </c>
      <c r="J334">
        <v>1582</v>
      </c>
      <c r="K334">
        <v>250</v>
      </c>
      <c r="L334">
        <v>7</v>
      </c>
      <c r="M334">
        <v>11074</v>
      </c>
      <c r="N334">
        <v>775.18</v>
      </c>
      <c r="O334">
        <v>10298.82</v>
      </c>
      <c r="P334">
        <v>7910</v>
      </c>
      <c r="Q334">
        <v>2388.8199999999997</v>
      </c>
      <c r="R334" s="53">
        <v>41974</v>
      </c>
      <c r="S334">
        <v>12</v>
      </c>
      <c r="T334" t="s">
        <v>195</v>
      </c>
      <c r="U334">
        <v>2014</v>
      </c>
    </row>
    <row r="335" spans="5:21" outlineLevel="1" x14ac:dyDescent="0.25">
      <c r="E335" t="s">
        <v>189</v>
      </c>
      <c r="F335" t="e" vm="26">
        <v>#VALUE!</v>
      </c>
      <c r="G335" t="e" cm="1" vm="27">
        <f t="array" ref="G335">_FV(PivotData[[#This Row],[Country]],"Image")</f>
        <v>#VALUE!</v>
      </c>
      <c r="H335" t="s">
        <v>211</v>
      </c>
      <c r="I335" t="s">
        <v>214</v>
      </c>
      <c r="J335">
        <v>1135</v>
      </c>
      <c r="K335">
        <v>260</v>
      </c>
      <c r="L335">
        <v>7</v>
      </c>
      <c r="M335">
        <v>7945</v>
      </c>
      <c r="N335">
        <v>556.15</v>
      </c>
      <c r="O335">
        <v>7388.85</v>
      </c>
      <c r="P335">
        <v>5675</v>
      </c>
      <c r="Q335">
        <v>1713.8500000000004</v>
      </c>
      <c r="R335" s="53">
        <v>41791</v>
      </c>
      <c r="S335">
        <v>6</v>
      </c>
      <c r="T335" t="s">
        <v>194</v>
      </c>
      <c r="U335">
        <v>2014</v>
      </c>
    </row>
    <row r="336" spans="5:21" outlineLevel="1" x14ac:dyDescent="0.25">
      <c r="E336" t="s">
        <v>189</v>
      </c>
      <c r="F336" t="e" vm="34">
        <v>#VALUE!</v>
      </c>
      <c r="G336" t="e" cm="1" vm="35">
        <f t="array" ref="G336">_FV(PivotData[[#This Row],[Country]],"Image")</f>
        <v>#VALUE!</v>
      </c>
      <c r="H336" t="s">
        <v>190</v>
      </c>
      <c r="I336" t="s">
        <v>214</v>
      </c>
      <c r="J336">
        <v>1761</v>
      </c>
      <c r="K336">
        <v>3</v>
      </c>
      <c r="L336">
        <v>350</v>
      </c>
      <c r="M336">
        <v>616350</v>
      </c>
      <c r="N336">
        <v>43144.5</v>
      </c>
      <c r="O336">
        <v>573205.5</v>
      </c>
      <c r="P336">
        <v>457860</v>
      </c>
      <c r="Q336">
        <v>115345.5</v>
      </c>
      <c r="R336" s="53">
        <v>41699</v>
      </c>
      <c r="S336">
        <v>3</v>
      </c>
      <c r="T336" t="s">
        <v>197</v>
      </c>
      <c r="U336">
        <v>2014</v>
      </c>
    </row>
    <row r="337" spans="5:21" outlineLevel="1" x14ac:dyDescent="0.25">
      <c r="E337" t="s">
        <v>201</v>
      </c>
      <c r="F337" t="e" vm="30">
        <v>#VALUE!</v>
      </c>
      <c r="G337" t="e" cm="1" vm="31">
        <f t="array" ref="G337">_FV(PivotData[[#This Row],[Country]],"Image")</f>
        <v>#VALUE!</v>
      </c>
      <c r="H337" t="s">
        <v>190</v>
      </c>
      <c r="I337" t="s">
        <v>214</v>
      </c>
      <c r="J337">
        <v>448</v>
      </c>
      <c r="K337">
        <v>3</v>
      </c>
      <c r="L337">
        <v>300</v>
      </c>
      <c r="M337">
        <v>134400</v>
      </c>
      <c r="N337">
        <v>9408</v>
      </c>
      <c r="O337">
        <v>124992</v>
      </c>
      <c r="P337">
        <v>112000</v>
      </c>
      <c r="Q337">
        <v>12992</v>
      </c>
      <c r="R337" s="53">
        <v>41791</v>
      </c>
      <c r="S337">
        <v>6</v>
      </c>
      <c r="T337" t="s">
        <v>194</v>
      </c>
      <c r="U337">
        <v>2014</v>
      </c>
    </row>
    <row r="338" spans="5:21" outlineLevel="1" x14ac:dyDescent="0.25">
      <c r="E338" t="s">
        <v>201</v>
      </c>
      <c r="F338" t="e" vm="30">
        <v>#VALUE!</v>
      </c>
      <c r="G338" t="e" cm="1" vm="31">
        <f t="array" ref="G338">_FV(PivotData[[#This Row],[Country]],"Image")</f>
        <v>#VALUE!</v>
      </c>
      <c r="H338" t="s">
        <v>190</v>
      </c>
      <c r="I338" t="s">
        <v>214</v>
      </c>
      <c r="J338">
        <v>2181</v>
      </c>
      <c r="K338">
        <v>3</v>
      </c>
      <c r="L338">
        <v>300</v>
      </c>
      <c r="M338">
        <v>654300</v>
      </c>
      <c r="N338">
        <v>45801</v>
      </c>
      <c r="O338">
        <v>608499</v>
      </c>
      <c r="P338">
        <v>545250</v>
      </c>
      <c r="Q338">
        <v>63249</v>
      </c>
      <c r="R338" s="53">
        <v>41913</v>
      </c>
      <c r="S338">
        <v>10</v>
      </c>
      <c r="T338" t="s">
        <v>204</v>
      </c>
      <c r="U338">
        <v>2014</v>
      </c>
    </row>
    <row r="339" spans="5:21" outlineLevel="1" x14ac:dyDescent="0.25">
      <c r="E339" t="s">
        <v>189</v>
      </c>
      <c r="F339" t="e" vm="30">
        <v>#VALUE!</v>
      </c>
      <c r="G339" t="e" cm="1" vm="31">
        <f t="array" ref="G339">_FV(PivotData[[#This Row],[Country]],"Image")</f>
        <v>#VALUE!</v>
      </c>
      <c r="H339" t="s">
        <v>196</v>
      </c>
      <c r="I339" t="s">
        <v>214</v>
      </c>
      <c r="J339">
        <v>1976</v>
      </c>
      <c r="K339">
        <v>5</v>
      </c>
      <c r="L339">
        <v>20</v>
      </c>
      <c r="M339">
        <v>39520</v>
      </c>
      <c r="N339">
        <v>2766.4</v>
      </c>
      <c r="O339">
        <v>36753.599999999999</v>
      </c>
      <c r="P339">
        <v>19760</v>
      </c>
      <c r="Q339">
        <v>16993.599999999999</v>
      </c>
      <c r="R339" s="53">
        <v>41913</v>
      </c>
      <c r="S339">
        <v>10</v>
      </c>
      <c r="T339" t="s">
        <v>204</v>
      </c>
      <c r="U339">
        <v>2014</v>
      </c>
    </row>
    <row r="340" spans="5:21" outlineLevel="1" x14ac:dyDescent="0.25">
      <c r="E340" t="s">
        <v>201</v>
      </c>
      <c r="F340" t="e" vm="30">
        <v>#VALUE!</v>
      </c>
      <c r="G340" t="e" cm="1" vm="31">
        <f t="array" ref="G340">_FV(PivotData[[#This Row],[Country]],"Image")</f>
        <v>#VALUE!</v>
      </c>
      <c r="H340" t="s">
        <v>196</v>
      </c>
      <c r="I340" t="s">
        <v>214</v>
      </c>
      <c r="J340">
        <v>2181</v>
      </c>
      <c r="K340">
        <v>5</v>
      </c>
      <c r="L340">
        <v>300</v>
      </c>
      <c r="M340">
        <v>654300</v>
      </c>
      <c r="N340">
        <v>45801</v>
      </c>
      <c r="O340">
        <v>608499</v>
      </c>
      <c r="P340">
        <v>545250</v>
      </c>
      <c r="Q340">
        <v>63249</v>
      </c>
      <c r="R340" s="53">
        <v>41913</v>
      </c>
      <c r="S340">
        <v>10</v>
      </c>
      <c r="T340" t="s">
        <v>204</v>
      </c>
      <c r="U340">
        <v>2014</v>
      </c>
    </row>
    <row r="341" spans="5:21" outlineLevel="1" x14ac:dyDescent="0.25">
      <c r="E341" t="s">
        <v>199</v>
      </c>
      <c r="F341" t="e" vm="28">
        <v>#VALUE!</v>
      </c>
      <c r="G341" t="e" cm="1" vm="29">
        <f t="array" ref="G341">_FV(PivotData[[#This Row],[Country]],"Image")</f>
        <v>#VALUE!</v>
      </c>
      <c r="H341" t="s">
        <v>196</v>
      </c>
      <c r="I341" t="s">
        <v>214</v>
      </c>
      <c r="J341">
        <v>2500</v>
      </c>
      <c r="K341">
        <v>5</v>
      </c>
      <c r="L341">
        <v>125</v>
      </c>
      <c r="M341">
        <v>312500</v>
      </c>
      <c r="N341">
        <v>21875</v>
      </c>
      <c r="O341">
        <v>290625</v>
      </c>
      <c r="P341">
        <v>300000</v>
      </c>
      <c r="Q341">
        <v>-9375</v>
      </c>
      <c r="R341" s="53">
        <v>41579</v>
      </c>
      <c r="S341">
        <v>11</v>
      </c>
      <c r="T341" t="s">
        <v>207</v>
      </c>
      <c r="U341">
        <v>2013</v>
      </c>
    </row>
    <row r="342" spans="5:21" outlineLevel="1" x14ac:dyDescent="0.25">
      <c r="E342" t="s">
        <v>201</v>
      </c>
      <c r="F342" t="e" vm="26">
        <v>#VALUE!</v>
      </c>
      <c r="G342" t="e" cm="1" vm="27">
        <f t="array" ref="G342">_FV(PivotData[[#This Row],[Country]],"Image")</f>
        <v>#VALUE!</v>
      </c>
      <c r="H342" t="s">
        <v>205</v>
      </c>
      <c r="I342" t="s">
        <v>214</v>
      </c>
      <c r="J342">
        <v>1702</v>
      </c>
      <c r="K342">
        <v>10</v>
      </c>
      <c r="L342">
        <v>300</v>
      </c>
      <c r="M342">
        <v>510600</v>
      </c>
      <c r="N342">
        <v>35742</v>
      </c>
      <c r="O342">
        <v>474858</v>
      </c>
      <c r="P342">
        <v>425500</v>
      </c>
      <c r="Q342">
        <v>49358</v>
      </c>
      <c r="R342" s="53">
        <v>41760</v>
      </c>
      <c r="S342">
        <v>5</v>
      </c>
      <c r="T342" t="s">
        <v>213</v>
      </c>
      <c r="U342">
        <v>2014</v>
      </c>
    </row>
    <row r="343" spans="5:21" outlineLevel="1" x14ac:dyDescent="0.25">
      <c r="E343" t="s">
        <v>201</v>
      </c>
      <c r="F343" t="e" vm="30">
        <v>#VALUE!</v>
      </c>
      <c r="G343" t="e" cm="1" vm="31">
        <f t="array" ref="G343">_FV(PivotData[[#This Row],[Country]],"Image")</f>
        <v>#VALUE!</v>
      </c>
      <c r="H343" t="s">
        <v>205</v>
      </c>
      <c r="I343" t="s">
        <v>214</v>
      </c>
      <c r="J343">
        <v>448</v>
      </c>
      <c r="K343">
        <v>10</v>
      </c>
      <c r="L343">
        <v>300</v>
      </c>
      <c r="M343">
        <v>134400</v>
      </c>
      <c r="N343">
        <v>9408</v>
      </c>
      <c r="O343">
        <v>124992</v>
      </c>
      <c r="P343">
        <v>112000</v>
      </c>
      <c r="Q343">
        <v>12992</v>
      </c>
      <c r="R343" s="53">
        <v>41791</v>
      </c>
      <c r="S343">
        <v>6</v>
      </c>
      <c r="T343" t="s">
        <v>194</v>
      </c>
      <c r="U343">
        <v>2014</v>
      </c>
    </row>
    <row r="344" spans="5:21" outlineLevel="1" x14ac:dyDescent="0.25">
      <c r="E344" t="s">
        <v>199</v>
      </c>
      <c r="F344" t="e" vm="28">
        <v>#VALUE!</v>
      </c>
      <c r="G344" t="e" cm="1" vm="29">
        <f t="array" ref="G344">_FV(PivotData[[#This Row],[Country]],"Image")</f>
        <v>#VALUE!</v>
      </c>
      <c r="H344" t="s">
        <v>205</v>
      </c>
      <c r="I344" t="s">
        <v>214</v>
      </c>
      <c r="J344">
        <v>3513</v>
      </c>
      <c r="K344">
        <v>10</v>
      </c>
      <c r="L344">
        <v>125</v>
      </c>
      <c r="M344">
        <v>439125</v>
      </c>
      <c r="N344">
        <v>30738.75</v>
      </c>
      <c r="O344">
        <v>408386.25</v>
      </c>
      <c r="P344">
        <v>421560</v>
      </c>
      <c r="Q344">
        <v>-13173.75</v>
      </c>
      <c r="R344" s="53">
        <v>41821</v>
      </c>
      <c r="S344">
        <v>7</v>
      </c>
      <c r="T344" t="s">
        <v>200</v>
      </c>
      <c r="U344">
        <v>2014</v>
      </c>
    </row>
    <row r="345" spans="5:21" outlineLevel="1" x14ac:dyDescent="0.25">
      <c r="E345" t="s">
        <v>193</v>
      </c>
      <c r="F345" t="e" vm="30">
        <v>#VALUE!</v>
      </c>
      <c r="G345" t="e" cm="1" vm="31">
        <f t="array" ref="G345">_FV(PivotData[[#This Row],[Country]],"Image")</f>
        <v>#VALUE!</v>
      </c>
      <c r="H345" t="s">
        <v>205</v>
      </c>
      <c r="I345" t="s">
        <v>214</v>
      </c>
      <c r="J345">
        <v>2101</v>
      </c>
      <c r="K345">
        <v>10</v>
      </c>
      <c r="L345">
        <v>15</v>
      </c>
      <c r="M345">
        <v>31515</v>
      </c>
      <c r="N345">
        <v>2206.0500000000002</v>
      </c>
      <c r="O345">
        <v>29308.95</v>
      </c>
      <c r="P345">
        <v>21010</v>
      </c>
      <c r="Q345">
        <v>8298.9500000000007</v>
      </c>
      <c r="R345" s="53">
        <v>41852</v>
      </c>
      <c r="S345">
        <v>8</v>
      </c>
      <c r="T345" t="s">
        <v>202</v>
      </c>
      <c r="U345">
        <v>2014</v>
      </c>
    </row>
    <row r="346" spans="5:21" outlineLevel="1" x14ac:dyDescent="0.25">
      <c r="E346" t="s">
        <v>193</v>
      </c>
      <c r="F346" t="e" vm="34">
        <v>#VALUE!</v>
      </c>
      <c r="G346" t="e" cm="1" vm="35">
        <f t="array" ref="G346">_FV(PivotData[[#This Row],[Country]],"Image")</f>
        <v>#VALUE!</v>
      </c>
      <c r="H346" t="s">
        <v>205</v>
      </c>
      <c r="I346" t="s">
        <v>214</v>
      </c>
      <c r="J346">
        <v>2931</v>
      </c>
      <c r="K346">
        <v>10</v>
      </c>
      <c r="L346">
        <v>15</v>
      </c>
      <c r="M346">
        <v>43965</v>
      </c>
      <c r="N346">
        <v>3077.55</v>
      </c>
      <c r="O346">
        <v>40887.449999999997</v>
      </c>
      <c r="P346">
        <v>29310</v>
      </c>
      <c r="Q346">
        <v>11577.449999999997</v>
      </c>
      <c r="R346" s="53">
        <v>41518</v>
      </c>
      <c r="S346">
        <v>9</v>
      </c>
      <c r="T346" t="s">
        <v>203</v>
      </c>
      <c r="U346">
        <v>2013</v>
      </c>
    </row>
    <row r="347" spans="5:21" outlineLevel="1" x14ac:dyDescent="0.25">
      <c r="E347" t="s">
        <v>189</v>
      </c>
      <c r="F347" t="e" vm="30">
        <v>#VALUE!</v>
      </c>
      <c r="G347" t="e" cm="1" vm="31">
        <f t="array" ref="G347">_FV(PivotData[[#This Row],[Country]],"Image")</f>
        <v>#VALUE!</v>
      </c>
      <c r="H347" t="s">
        <v>205</v>
      </c>
      <c r="I347" t="s">
        <v>214</v>
      </c>
      <c r="J347">
        <v>1535</v>
      </c>
      <c r="K347">
        <v>10</v>
      </c>
      <c r="L347">
        <v>20</v>
      </c>
      <c r="M347">
        <v>30700</v>
      </c>
      <c r="N347">
        <v>2149</v>
      </c>
      <c r="O347">
        <v>28551</v>
      </c>
      <c r="P347">
        <v>15350</v>
      </c>
      <c r="Q347">
        <v>13201</v>
      </c>
      <c r="R347" s="53">
        <v>41883</v>
      </c>
      <c r="S347">
        <v>9</v>
      </c>
      <c r="T347" t="s">
        <v>203</v>
      </c>
      <c r="U347">
        <v>2014</v>
      </c>
    </row>
    <row r="348" spans="5:21" outlineLevel="1" x14ac:dyDescent="0.25">
      <c r="E348" t="s">
        <v>201</v>
      </c>
      <c r="F348" t="e" vm="28">
        <v>#VALUE!</v>
      </c>
      <c r="G348" t="e" cm="1" vm="29">
        <f t="array" ref="G348">_FV(PivotData[[#This Row],[Country]],"Image")</f>
        <v>#VALUE!</v>
      </c>
      <c r="H348" t="s">
        <v>205</v>
      </c>
      <c r="I348" t="s">
        <v>214</v>
      </c>
      <c r="J348">
        <v>1123</v>
      </c>
      <c r="K348">
        <v>10</v>
      </c>
      <c r="L348">
        <v>300</v>
      </c>
      <c r="M348">
        <v>336900</v>
      </c>
      <c r="N348">
        <v>23583</v>
      </c>
      <c r="O348">
        <v>313317</v>
      </c>
      <c r="P348">
        <v>280750</v>
      </c>
      <c r="Q348">
        <v>32567</v>
      </c>
      <c r="R348" s="53">
        <v>41518</v>
      </c>
      <c r="S348">
        <v>9</v>
      </c>
      <c r="T348" t="s">
        <v>203</v>
      </c>
      <c r="U348">
        <v>2013</v>
      </c>
    </row>
    <row r="349" spans="5:21" outlineLevel="1" x14ac:dyDescent="0.25">
      <c r="E349" t="s">
        <v>201</v>
      </c>
      <c r="F349" t="e" vm="26">
        <v>#VALUE!</v>
      </c>
      <c r="G349" t="e" cm="1" vm="27">
        <f t="array" ref="G349">_FV(PivotData[[#This Row],[Country]],"Image")</f>
        <v>#VALUE!</v>
      </c>
      <c r="H349" t="s">
        <v>205</v>
      </c>
      <c r="I349" t="s">
        <v>214</v>
      </c>
      <c r="J349">
        <v>1404</v>
      </c>
      <c r="K349">
        <v>10</v>
      </c>
      <c r="L349">
        <v>300</v>
      </c>
      <c r="M349">
        <v>421200</v>
      </c>
      <c r="N349">
        <v>29484</v>
      </c>
      <c r="O349">
        <v>391716</v>
      </c>
      <c r="P349">
        <v>351000</v>
      </c>
      <c r="Q349">
        <v>40716</v>
      </c>
      <c r="R349" s="53">
        <v>41579</v>
      </c>
      <c r="S349">
        <v>11</v>
      </c>
      <c r="T349" t="s">
        <v>207</v>
      </c>
      <c r="U349">
        <v>2013</v>
      </c>
    </row>
    <row r="350" spans="5:21" outlineLevel="1" x14ac:dyDescent="0.25">
      <c r="E350" t="s">
        <v>198</v>
      </c>
      <c r="F350" t="e" vm="32">
        <v>#VALUE!</v>
      </c>
      <c r="G350" t="e" cm="1" vm="33">
        <f t="array" ref="G350">_FV(PivotData[[#This Row],[Country]],"Image")</f>
        <v>#VALUE!</v>
      </c>
      <c r="H350" t="s">
        <v>205</v>
      </c>
      <c r="I350" t="s">
        <v>214</v>
      </c>
      <c r="J350">
        <v>2763</v>
      </c>
      <c r="K350">
        <v>10</v>
      </c>
      <c r="L350">
        <v>12</v>
      </c>
      <c r="M350">
        <v>33156</v>
      </c>
      <c r="N350">
        <v>2320.92</v>
      </c>
      <c r="O350">
        <v>30835.08</v>
      </c>
      <c r="P350">
        <v>8289</v>
      </c>
      <c r="Q350">
        <v>22546.080000000002</v>
      </c>
      <c r="R350" s="53">
        <v>41579</v>
      </c>
      <c r="S350">
        <v>11</v>
      </c>
      <c r="T350" t="s">
        <v>207</v>
      </c>
      <c r="U350">
        <v>2013</v>
      </c>
    </row>
    <row r="351" spans="5:21" outlineLevel="1" x14ac:dyDescent="0.25">
      <c r="E351" t="s">
        <v>189</v>
      </c>
      <c r="F351" t="e" vm="28">
        <v>#VALUE!</v>
      </c>
      <c r="G351" t="e" cm="1" vm="29">
        <f t="array" ref="G351">_FV(PivotData[[#This Row],[Country]],"Image")</f>
        <v>#VALUE!</v>
      </c>
      <c r="H351" t="s">
        <v>205</v>
      </c>
      <c r="I351" t="s">
        <v>214</v>
      </c>
      <c r="J351">
        <v>2125</v>
      </c>
      <c r="K351">
        <v>10</v>
      </c>
      <c r="L351">
        <v>7</v>
      </c>
      <c r="M351">
        <v>14875</v>
      </c>
      <c r="N351">
        <v>1041.25</v>
      </c>
      <c r="O351">
        <v>13833.75</v>
      </c>
      <c r="P351">
        <v>10625</v>
      </c>
      <c r="Q351">
        <v>3208.75</v>
      </c>
      <c r="R351" s="53">
        <v>41609</v>
      </c>
      <c r="S351">
        <v>12</v>
      </c>
      <c r="T351" t="s">
        <v>195</v>
      </c>
      <c r="U351">
        <v>2013</v>
      </c>
    </row>
    <row r="352" spans="5:21" outlineLevel="1" x14ac:dyDescent="0.25">
      <c r="E352" t="s">
        <v>201</v>
      </c>
      <c r="F352" t="e" vm="30">
        <v>#VALUE!</v>
      </c>
      <c r="G352" t="e" cm="1" vm="31">
        <f t="array" ref="G352">_FV(PivotData[[#This Row],[Country]],"Image")</f>
        <v>#VALUE!</v>
      </c>
      <c r="H352" t="s">
        <v>208</v>
      </c>
      <c r="I352" t="s">
        <v>214</v>
      </c>
      <c r="J352">
        <v>1659</v>
      </c>
      <c r="K352">
        <v>120</v>
      </c>
      <c r="L352">
        <v>300</v>
      </c>
      <c r="M352">
        <v>497700</v>
      </c>
      <c r="N352">
        <v>34839</v>
      </c>
      <c r="O352">
        <v>462861</v>
      </c>
      <c r="P352">
        <v>414750</v>
      </c>
      <c r="Q352">
        <v>48111</v>
      </c>
      <c r="R352" s="53">
        <v>41821</v>
      </c>
      <c r="S352">
        <v>7</v>
      </c>
      <c r="T352" t="s">
        <v>200</v>
      </c>
      <c r="U352">
        <v>2014</v>
      </c>
    </row>
    <row r="353" spans="5:21" outlineLevel="1" x14ac:dyDescent="0.25">
      <c r="E353" t="s">
        <v>189</v>
      </c>
      <c r="F353" t="e" vm="32">
        <v>#VALUE!</v>
      </c>
      <c r="G353" t="e" cm="1" vm="33">
        <f t="array" ref="G353">_FV(PivotData[[#This Row],[Country]],"Image")</f>
        <v>#VALUE!</v>
      </c>
      <c r="H353" t="s">
        <v>208</v>
      </c>
      <c r="I353" t="s">
        <v>214</v>
      </c>
      <c r="J353">
        <v>609</v>
      </c>
      <c r="K353">
        <v>120</v>
      </c>
      <c r="L353">
        <v>20</v>
      </c>
      <c r="M353">
        <v>12180</v>
      </c>
      <c r="N353">
        <v>852.6</v>
      </c>
      <c r="O353">
        <v>11327.4</v>
      </c>
      <c r="P353">
        <v>6090</v>
      </c>
      <c r="Q353">
        <v>5237.3999999999996</v>
      </c>
      <c r="R353" s="53">
        <v>41852</v>
      </c>
      <c r="S353">
        <v>8</v>
      </c>
      <c r="T353" t="s">
        <v>202</v>
      </c>
      <c r="U353">
        <v>2014</v>
      </c>
    </row>
    <row r="354" spans="5:21" outlineLevel="1" x14ac:dyDescent="0.25">
      <c r="E354" t="s">
        <v>199</v>
      </c>
      <c r="F354" t="e" vm="28">
        <v>#VALUE!</v>
      </c>
      <c r="G354" t="e" cm="1" vm="29">
        <f t="array" ref="G354">_FV(PivotData[[#This Row],[Country]],"Image")</f>
        <v>#VALUE!</v>
      </c>
      <c r="H354" t="s">
        <v>208</v>
      </c>
      <c r="I354" t="s">
        <v>214</v>
      </c>
      <c r="J354">
        <v>2087</v>
      </c>
      <c r="K354">
        <v>120</v>
      </c>
      <c r="L354">
        <v>125</v>
      </c>
      <c r="M354">
        <v>260875</v>
      </c>
      <c r="N354">
        <v>18261.25</v>
      </c>
      <c r="O354">
        <v>242613.75</v>
      </c>
      <c r="P354">
        <v>250440</v>
      </c>
      <c r="Q354">
        <v>-7826.25</v>
      </c>
      <c r="R354" s="53">
        <v>41883</v>
      </c>
      <c r="S354">
        <v>9</v>
      </c>
      <c r="T354" t="s">
        <v>203</v>
      </c>
      <c r="U354">
        <v>2014</v>
      </c>
    </row>
    <row r="355" spans="5:21" outlineLevel="1" x14ac:dyDescent="0.25">
      <c r="E355" t="s">
        <v>189</v>
      </c>
      <c r="F355" t="e" vm="30">
        <v>#VALUE!</v>
      </c>
      <c r="G355" t="e" cm="1" vm="31">
        <f t="array" ref="G355">_FV(PivotData[[#This Row],[Country]],"Image")</f>
        <v>#VALUE!</v>
      </c>
      <c r="H355" t="s">
        <v>208</v>
      </c>
      <c r="I355" t="s">
        <v>214</v>
      </c>
      <c r="J355">
        <v>1976</v>
      </c>
      <c r="K355">
        <v>120</v>
      </c>
      <c r="L355">
        <v>20</v>
      </c>
      <c r="M355">
        <v>39520</v>
      </c>
      <c r="N355">
        <v>2766.4</v>
      </c>
      <c r="O355">
        <v>36753.599999999999</v>
      </c>
      <c r="P355">
        <v>19760</v>
      </c>
      <c r="Q355">
        <v>16993.599999999999</v>
      </c>
      <c r="R355" s="53">
        <v>41913</v>
      </c>
      <c r="S355">
        <v>10</v>
      </c>
      <c r="T355" t="s">
        <v>204</v>
      </c>
      <c r="U355">
        <v>2014</v>
      </c>
    </row>
    <row r="356" spans="5:21" outlineLevel="1" x14ac:dyDescent="0.25">
      <c r="E356" t="s">
        <v>189</v>
      </c>
      <c r="F356" t="e" vm="34">
        <v>#VALUE!</v>
      </c>
      <c r="G356" t="e" cm="1" vm="35">
        <f t="array" ref="G356">_FV(PivotData[[#This Row],[Country]],"Image")</f>
        <v>#VALUE!</v>
      </c>
      <c r="H356" t="s">
        <v>208</v>
      </c>
      <c r="I356" t="s">
        <v>214</v>
      </c>
      <c r="J356">
        <v>1421</v>
      </c>
      <c r="K356">
        <v>120</v>
      </c>
      <c r="L356">
        <v>20</v>
      </c>
      <c r="M356">
        <v>28420</v>
      </c>
      <c r="N356">
        <v>1989.4</v>
      </c>
      <c r="O356">
        <v>26430.6</v>
      </c>
      <c r="P356">
        <v>14210</v>
      </c>
      <c r="Q356">
        <v>12220.599999999999</v>
      </c>
      <c r="R356" s="53">
        <v>41609</v>
      </c>
      <c r="S356">
        <v>12</v>
      </c>
      <c r="T356" t="s">
        <v>195</v>
      </c>
      <c r="U356">
        <v>2013</v>
      </c>
    </row>
    <row r="357" spans="5:21" outlineLevel="1" x14ac:dyDescent="0.25">
      <c r="E357" t="s">
        <v>201</v>
      </c>
      <c r="F357" t="e" vm="34">
        <v>#VALUE!</v>
      </c>
      <c r="G357" t="e" cm="1" vm="35">
        <f t="array" ref="G357">_FV(PivotData[[#This Row],[Country]],"Image")</f>
        <v>#VALUE!</v>
      </c>
      <c r="H357" t="s">
        <v>208</v>
      </c>
      <c r="I357" t="s">
        <v>214</v>
      </c>
      <c r="J357">
        <v>1372</v>
      </c>
      <c r="K357">
        <v>120</v>
      </c>
      <c r="L357">
        <v>300</v>
      </c>
      <c r="M357">
        <v>411600</v>
      </c>
      <c r="N357">
        <v>28812</v>
      </c>
      <c r="O357">
        <v>382788</v>
      </c>
      <c r="P357">
        <v>343000</v>
      </c>
      <c r="Q357">
        <v>39788</v>
      </c>
      <c r="R357" s="53">
        <v>41974</v>
      </c>
      <c r="S357">
        <v>12</v>
      </c>
      <c r="T357" t="s">
        <v>195</v>
      </c>
      <c r="U357">
        <v>2014</v>
      </c>
    </row>
    <row r="358" spans="5:21" outlineLevel="1" x14ac:dyDescent="0.25">
      <c r="E358" t="s">
        <v>189</v>
      </c>
      <c r="F358" t="e" vm="28">
        <v>#VALUE!</v>
      </c>
      <c r="G358" t="e" cm="1" vm="29">
        <f t="array" ref="G358">_FV(PivotData[[#This Row],[Country]],"Image")</f>
        <v>#VALUE!</v>
      </c>
      <c r="H358" t="s">
        <v>208</v>
      </c>
      <c r="I358" t="s">
        <v>214</v>
      </c>
      <c r="J358">
        <v>588</v>
      </c>
      <c r="K358">
        <v>120</v>
      </c>
      <c r="L358">
        <v>20</v>
      </c>
      <c r="M358">
        <v>11760</v>
      </c>
      <c r="N358">
        <v>823.2</v>
      </c>
      <c r="O358">
        <v>10936.8</v>
      </c>
      <c r="P358">
        <v>5880</v>
      </c>
      <c r="Q358">
        <v>5056.7999999999993</v>
      </c>
      <c r="R358" s="53">
        <v>41609</v>
      </c>
      <c r="S358">
        <v>12</v>
      </c>
      <c r="T358" t="s">
        <v>195</v>
      </c>
      <c r="U358">
        <v>2013</v>
      </c>
    </row>
    <row r="359" spans="5:21" outlineLevel="1" x14ac:dyDescent="0.25">
      <c r="E359" t="s">
        <v>198</v>
      </c>
      <c r="F359" t="e" vm="26">
        <v>#VALUE!</v>
      </c>
      <c r="G359" t="e" cm="1" vm="27">
        <f t="array" ref="G359">_FV(PivotData[[#This Row],[Country]],"Image")</f>
        <v>#VALUE!</v>
      </c>
      <c r="H359" t="s">
        <v>209</v>
      </c>
      <c r="I359" t="s">
        <v>214</v>
      </c>
      <c r="J359">
        <v>3244.5</v>
      </c>
      <c r="K359">
        <v>250</v>
      </c>
      <c r="L359">
        <v>12</v>
      </c>
      <c r="M359">
        <v>38934</v>
      </c>
      <c r="N359">
        <v>2725.38</v>
      </c>
      <c r="O359">
        <v>36208.620000000003</v>
      </c>
      <c r="P359">
        <v>9733.5</v>
      </c>
      <c r="Q359">
        <v>26475.120000000003</v>
      </c>
      <c r="R359" s="53">
        <v>41640</v>
      </c>
      <c r="S359">
        <v>1</v>
      </c>
      <c r="T359" t="s">
        <v>192</v>
      </c>
      <c r="U359">
        <v>2014</v>
      </c>
    </row>
    <row r="360" spans="5:21" outlineLevel="1" x14ac:dyDescent="0.25">
      <c r="E360" t="s">
        <v>201</v>
      </c>
      <c r="F360" t="e" vm="30">
        <v>#VALUE!</v>
      </c>
      <c r="G360" t="e" cm="1" vm="31">
        <f t="array" ref="G360">_FV(PivotData[[#This Row],[Country]],"Image")</f>
        <v>#VALUE!</v>
      </c>
      <c r="H360" t="s">
        <v>209</v>
      </c>
      <c r="I360" t="s">
        <v>214</v>
      </c>
      <c r="J360">
        <v>959</v>
      </c>
      <c r="K360">
        <v>250</v>
      </c>
      <c r="L360">
        <v>300</v>
      </c>
      <c r="M360">
        <v>287700</v>
      </c>
      <c r="N360">
        <v>20139</v>
      </c>
      <c r="O360">
        <v>267561</v>
      </c>
      <c r="P360">
        <v>239750</v>
      </c>
      <c r="Q360">
        <v>27811</v>
      </c>
      <c r="R360" s="53">
        <v>41671</v>
      </c>
      <c r="S360">
        <v>2</v>
      </c>
      <c r="T360" t="s">
        <v>206</v>
      </c>
      <c r="U360">
        <v>2014</v>
      </c>
    </row>
    <row r="361" spans="5:21" outlineLevel="1" x14ac:dyDescent="0.25">
      <c r="E361" t="s">
        <v>201</v>
      </c>
      <c r="F361" t="e" vm="32">
        <v>#VALUE!</v>
      </c>
      <c r="G361" t="e" cm="1" vm="33">
        <f t="array" ref="G361">_FV(PivotData[[#This Row],[Country]],"Image")</f>
        <v>#VALUE!</v>
      </c>
      <c r="H361" t="s">
        <v>209</v>
      </c>
      <c r="I361" t="s">
        <v>214</v>
      </c>
      <c r="J361">
        <v>2747</v>
      </c>
      <c r="K361">
        <v>250</v>
      </c>
      <c r="L361">
        <v>300</v>
      </c>
      <c r="M361">
        <v>824100</v>
      </c>
      <c r="N361">
        <v>57687</v>
      </c>
      <c r="O361">
        <v>766413</v>
      </c>
      <c r="P361">
        <v>686750</v>
      </c>
      <c r="Q361">
        <v>79663</v>
      </c>
      <c r="R361" s="53">
        <v>41671</v>
      </c>
      <c r="S361">
        <v>2</v>
      </c>
      <c r="T361" t="s">
        <v>206</v>
      </c>
      <c r="U361">
        <v>2014</v>
      </c>
    </row>
    <row r="362" spans="5:21" outlineLevel="1" x14ac:dyDescent="0.25">
      <c r="E362" t="s">
        <v>199</v>
      </c>
      <c r="F362" t="e" vm="26">
        <v>#VALUE!</v>
      </c>
      <c r="G362" t="e" cm="1" vm="27">
        <f t="array" ref="G362">_FV(PivotData[[#This Row],[Country]],"Image")</f>
        <v>#VALUE!</v>
      </c>
      <c r="H362" t="s">
        <v>211</v>
      </c>
      <c r="I362" t="s">
        <v>214</v>
      </c>
      <c r="J362">
        <v>1645</v>
      </c>
      <c r="K362">
        <v>260</v>
      </c>
      <c r="L362">
        <v>125</v>
      </c>
      <c r="M362">
        <v>205625</v>
      </c>
      <c r="N362">
        <v>14393.75</v>
      </c>
      <c r="O362">
        <v>191231.25</v>
      </c>
      <c r="P362">
        <v>197400</v>
      </c>
      <c r="Q362">
        <v>-6168.75</v>
      </c>
      <c r="R362" s="53">
        <v>41760</v>
      </c>
      <c r="S362">
        <v>5</v>
      </c>
      <c r="T362" t="s">
        <v>213</v>
      </c>
      <c r="U362">
        <v>2014</v>
      </c>
    </row>
    <row r="363" spans="5:21" outlineLevel="1" x14ac:dyDescent="0.25">
      <c r="E363" t="s">
        <v>189</v>
      </c>
      <c r="F363" t="e" vm="30">
        <v>#VALUE!</v>
      </c>
      <c r="G363" t="e" cm="1" vm="31">
        <f t="array" ref="G363">_FV(PivotData[[#This Row],[Country]],"Image")</f>
        <v>#VALUE!</v>
      </c>
      <c r="H363" t="s">
        <v>211</v>
      </c>
      <c r="I363" t="s">
        <v>214</v>
      </c>
      <c r="J363">
        <v>2876</v>
      </c>
      <c r="K363">
        <v>260</v>
      </c>
      <c r="L363">
        <v>350</v>
      </c>
      <c r="M363">
        <v>1006600</v>
      </c>
      <c r="N363">
        <v>70462</v>
      </c>
      <c r="O363">
        <v>936138</v>
      </c>
      <c r="P363">
        <v>747760</v>
      </c>
      <c r="Q363">
        <v>188378</v>
      </c>
      <c r="R363" s="53">
        <v>41883</v>
      </c>
      <c r="S363">
        <v>9</v>
      </c>
      <c r="T363" t="s">
        <v>203</v>
      </c>
      <c r="U363">
        <v>2014</v>
      </c>
    </row>
    <row r="364" spans="5:21" outlineLevel="1" x14ac:dyDescent="0.25">
      <c r="E364" t="s">
        <v>199</v>
      </c>
      <c r="F364" t="e" vm="28">
        <v>#VALUE!</v>
      </c>
      <c r="G364" t="e" cm="1" vm="29">
        <f t="array" ref="G364">_FV(PivotData[[#This Row],[Country]],"Image")</f>
        <v>#VALUE!</v>
      </c>
      <c r="H364" t="s">
        <v>211</v>
      </c>
      <c r="I364" t="s">
        <v>214</v>
      </c>
      <c r="J364">
        <v>994</v>
      </c>
      <c r="K364">
        <v>260</v>
      </c>
      <c r="L364">
        <v>125</v>
      </c>
      <c r="M364">
        <v>124250</v>
      </c>
      <c r="N364">
        <v>8697.5</v>
      </c>
      <c r="O364">
        <v>115552.5</v>
      </c>
      <c r="P364">
        <v>119280</v>
      </c>
      <c r="Q364">
        <v>-3727.5</v>
      </c>
      <c r="R364" s="53">
        <v>41518</v>
      </c>
      <c r="S364">
        <v>9</v>
      </c>
      <c r="T364" t="s">
        <v>203</v>
      </c>
      <c r="U364">
        <v>2013</v>
      </c>
    </row>
    <row r="365" spans="5:21" outlineLevel="1" x14ac:dyDescent="0.25">
      <c r="E365" t="s">
        <v>189</v>
      </c>
      <c r="F365" t="e" vm="26">
        <v>#VALUE!</v>
      </c>
      <c r="G365" t="e" cm="1" vm="27">
        <f t="array" ref="G365">_FV(PivotData[[#This Row],[Country]],"Image")</f>
        <v>#VALUE!</v>
      </c>
      <c r="H365" t="s">
        <v>211</v>
      </c>
      <c r="I365" t="s">
        <v>214</v>
      </c>
      <c r="J365">
        <v>1118</v>
      </c>
      <c r="K365">
        <v>260</v>
      </c>
      <c r="L365">
        <v>20</v>
      </c>
      <c r="M365">
        <v>22360</v>
      </c>
      <c r="N365">
        <v>1565.2</v>
      </c>
      <c r="O365">
        <v>20794.8</v>
      </c>
      <c r="P365">
        <v>11180</v>
      </c>
      <c r="Q365">
        <v>9614.7999999999993</v>
      </c>
      <c r="R365" s="53">
        <v>41944</v>
      </c>
      <c r="S365">
        <v>11</v>
      </c>
      <c r="T365" t="s">
        <v>207</v>
      </c>
      <c r="U365">
        <v>2014</v>
      </c>
    </row>
    <row r="366" spans="5:21" outlineLevel="1" x14ac:dyDescent="0.25">
      <c r="E366" t="s">
        <v>201</v>
      </c>
      <c r="F366" t="e" vm="34">
        <v>#VALUE!</v>
      </c>
      <c r="G366" t="e" cm="1" vm="35">
        <f t="array" ref="G366">_FV(PivotData[[#This Row],[Country]],"Image")</f>
        <v>#VALUE!</v>
      </c>
      <c r="H366" t="s">
        <v>211</v>
      </c>
      <c r="I366" t="s">
        <v>214</v>
      </c>
      <c r="J366">
        <v>1372</v>
      </c>
      <c r="K366">
        <v>260</v>
      </c>
      <c r="L366">
        <v>300</v>
      </c>
      <c r="M366">
        <v>411600</v>
      </c>
      <c r="N366">
        <v>28812</v>
      </c>
      <c r="O366">
        <v>382788</v>
      </c>
      <c r="P366">
        <v>343000</v>
      </c>
      <c r="Q366">
        <v>39788</v>
      </c>
      <c r="R366" s="53">
        <v>41974</v>
      </c>
      <c r="S366">
        <v>12</v>
      </c>
      <c r="T366" t="s">
        <v>195</v>
      </c>
      <c r="U366">
        <v>2014</v>
      </c>
    </row>
    <row r="367" spans="5:21" outlineLevel="1" x14ac:dyDescent="0.25">
      <c r="E367" t="s">
        <v>189</v>
      </c>
      <c r="F367" t="e" vm="26">
        <v>#VALUE!</v>
      </c>
      <c r="G367" t="e" cm="1" vm="27">
        <f t="array" ref="G367">_FV(PivotData[[#This Row],[Country]],"Image")</f>
        <v>#VALUE!</v>
      </c>
      <c r="H367" t="s">
        <v>196</v>
      </c>
      <c r="I367" t="s">
        <v>214</v>
      </c>
      <c r="J367">
        <v>488</v>
      </c>
      <c r="K367">
        <v>5</v>
      </c>
      <c r="L367">
        <v>7</v>
      </c>
      <c r="M367">
        <v>3416</v>
      </c>
      <c r="N367">
        <v>273.27999999999997</v>
      </c>
      <c r="O367">
        <v>3142.7200000000003</v>
      </c>
      <c r="P367">
        <v>2440</v>
      </c>
      <c r="Q367">
        <v>702.72000000000025</v>
      </c>
      <c r="R367" s="53">
        <v>41671</v>
      </c>
      <c r="S367">
        <v>2</v>
      </c>
      <c r="T367" t="s">
        <v>206</v>
      </c>
      <c r="U367">
        <v>2014</v>
      </c>
    </row>
    <row r="368" spans="5:21" outlineLevel="1" x14ac:dyDescent="0.25">
      <c r="E368" t="s">
        <v>189</v>
      </c>
      <c r="F368" t="e" vm="34">
        <v>#VALUE!</v>
      </c>
      <c r="G368" t="e" cm="1" vm="35">
        <f t="array" ref="G368">_FV(PivotData[[#This Row],[Country]],"Image")</f>
        <v>#VALUE!</v>
      </c>
      <c r="H368" t="s">
        <v>196</v>
      </c>
      <c r="I368" t="s">
        <v>214</v>
      </c>
      <c r="J368">
        <v>1282</v>
      </c>
      <c r="K368">
        <v>5</v>
      </c>
      <c r="L368">
        <v>20</v>
      </c>
      <c r="M368">
        <v>25640</v>
      </c>
      <c r="N368">
        <v>2051.1999999999998</v>
      </c>
      <c r="O368">
        <v>23588.799999999999</v>
      </c>
      <c r="P368">
        <v>12820</v>
      </c>
      <c r="Q368">
        <v>10768.8</v>
      </c>
      <c r="R368" s="53">
        <v>41791</v>
      </c>
      <c r="S368">
        <v>6</v>
      </c>
      <c r="T368" t="s">
        <v>194</v>
      </c>
      <c r="U368">
        <v>2014</v>
      </c>
    </row>
    <row r="369" spans="5:21" outlineLevel="1" x14ac:dyDescent="0.25">
      <c r="E369" t="s">
        <v>189</v>
      </c>
      <c r="F369" t="e" vm="26">
        <v>#VALUE!</v>
      </c>
      <c r="G369" t="e" cm="1" vm="27">
        <f t="array" ref="G369">_FV(PivotData[[#This Row],[Country]],"Image")</f>
        <v>#VALUE!</v>
      </c>
      <c r="H369" t="s">
        <v>205</v>
      </c>
      <c r="I369" t="s">
        <v>214</v>
      </c>
      <c r="J369">
        <v>257</v>
      </c>
      <c r="K369">
        <v>10</v>
      </c>
      <c r="L369">
        <v>7</v>
      </c>
      <c r="M369">
        <v>1799</v>
      </c>
      <c r="N369">
        <v>143.91999999999999</v>
      </c>
      <c r="O369">
        <v>1655.08</v>
      </c>
      <c r="P369">
        <v>1285</v>
      </c>
      <c r="Q369">
        <v>370.07999999999993</v>
      </c>
      <c r="R369" s="53">
        <v>41760</v>
      </c>
      <c r="S369">
        <v>5</v>
      </c>
      <c r="T369" t="s">
        <v>213</v>
      </c>
      <c r="U369">
        <v>2014</v>
      </c>
    </row>
    <row r="370" spans="5:21" outlineLevel="1" x14ac:dyDescent="0.25">
      <c r="E370" t="s">
        <v>189</v>
      </c>
      <c r="F370" t="e" vm="34">
        <v>#VALUE!</v>
      </c>
      <c r="G370" t="e" cm="1" vm="35">
        <f t="array" ref="G370">_FV(PivotData[[#This Row],[Country]],"Image")</f>
        <v>#VALUE!</v>
      </c>
      <c r="H370" t="s">
        <v>211</v>
      </c>
      <c r="I370" t="s">
        <v>214</v>
      </c>
      <c r="J370">
        <v>1282</v>
      </c>
      <c r="K370">
        <v>260</v>
      </c>
      <c r="L370">
        <v>20</v>
      </c>
      <c r="M370">
        <v>25640</v>
      </c>
      <c r="N370">
        <v>2051.1999999999998</v>
      </c>
      <c r="O370">
        <v>23588.799999999999</v>
      </c>
      <c r="P370">
        <v>12820</v>
      </c>
      <c r="Q370">
        <v>10768.8</v>
      </c>
      <c r="R370" s="53">
        <v>41791</v>
      </c>
      <c r="S370">
        <v>6</v>
      </c>
      <c r="T370" t="s">
        <v>194</v>
      </c>
      <c r="U370">
        <v>2014</v>
      </c>
    </row>
    <row r="371" spans="5:21" outlineLevel="1" x14ac:dyDescent="0.25">
      <c r="E371" t="s">
        <v>199</v>
      </c>
      <c r="F371" t="e" vm="32">
        <v>#VALUE!</v>
      </c>
      <c r="G371" t="e" cm="1" vm="33">
        <f t="array" ref="G371">_FV(PivotData[[#This Row],[Country]],"Image")</f>
        <v>#VALUE!</v>
      </c>
      <c r="H371" t="s">
        <v>190</v>
      </c>
      <c r="I371" t="s">
        <v>214</v>
      </c>
      <c r="J371">
        <v>1540</v>
      </c>
      <c r="K371">
        <v>3</v>
      </c>
      <c r="L371">
        <v>125</v>
      </c>
      <c r="M371">
        <v>192500</v>
      </c>
      <c r="N371">
        <v>15400</v>
      </c>
      <c r="O371">
        <v>177100</v>
      </c>
      <c r="P371">
        <v>184800</v>
      </c>
      <c r="Q371">
        <v>-7700</v>
      </c>
      <c r="R371" s="53">
        <v>41852</v>
      </c>
      <c r="S371">
        <v>8</v>
      </c>
      <c r="T371" t="s">
        <v>202</v>
      </c>
      <c r="U371">
        <v>2014</v>
      </c>
    </row>
    <row r="372" spans="5:21" outlineLevel="1" x14ac:dyDescent="0.25">
      <c r="E372" t="s">
        <v>193</v>
      </c>
      <c r="F372" t="e" vm="30">
        <v>#VALUE!</v>
      </c>
      <c r="G372" t="e" cm="1" vm="31">
        <f t="array" ref="G372">_FV(PivotData[[#This Row],[Country]],"Image")</f>
        <v>#VALUE!</v>
      </c>
      <c r="H372" t="s">
        <v>190</v>
      </c>
      <c r="I372" t="s">
        <v>214</v>
      </c>
      <c r="J372">
        <v>490</v>
      </c>
      <c r="K372">
        <v>3</v>
      </c>
      <c r="L372">
        <v>15</v>
      </c>
      <c r="M372">
        <v>7350</v>
      </c>
      <c r="N372">
        <v>588</v>
      </c>
      <c r="O372">
        <v>6762</v>
      </c>
      <c r="P372">
        <v>4900</v>
      </c>
      <c r="Q372">
        <v>1862</v>
      </c>
      <c r="R372" s="53">
        <v>41944</v>
      </c>
      <c r="S372">
        <v>11</v>
      </c>
      <c r="T372" t="s">
        <v>207</v>
      </c>
      <c r="U372">
        <v>2014</v>
      </c>
    </row>
    <row r="373" spans="5:21" outlineLevel="1" x14ac:dyDescent="0.25">
      <c r="E373" t="s">
        <v>189</v>
      </c>
      <c r="F373" t="e" vm="32">
        <v>#VALUE!</v>
      </c>
      <c r="G373" t="e" cm="1" vm="33">
        <f t="array" ref="G373">_FV(PivotData[[#This Row],[Country]],"Image")</f>
        <v>#VALUE!</v>
      </c>
      <c r="H373" t="s">
        <v>190</v>
      </c>
      <c r="I373" t="s">
        <v>214</v>
      </c>
      <c r="J373">
        <v>1362</v>
      </c>
      <c r="K373">
        <v>3</v>
      </c>
      <c r="L373">
        <v>350</v>
      </c>
      <c r="M373">
        <v>476700</v>
      </c>
      <c r="N373">
        <v>38136</v>
      </c>
      <c r="O373">
        <v>438564</v>
      </c>
      <c r="P373">
        <v>354120</v>
      </c>
      <c r="Q373">
        <v>84444</v>
      </c>
      <c r="R373" s="53">
        <v>41974</v>
      </c>
      <c r="S373">
        <v>12</v>
      </c>
      <c r="T373" t="s">
        <v>195</v>
      </c>
      <c r="U373">
        <v>2014</v>
      </c>
    </row>
    <row r="374" spans="5:21" outlineLevel="1" x14ac:dyDescent="0.25">
      <c r="E374" t="s">
        <v>193</v>
      </c>
      <c r="F374" t="e" vm="30">
        <v>#VALUE!</v>
      </c>
      <c r="G374" t="e" cm="1" vm="31">
        <f t="array" ref="G374">_FV(PivotData[[#This Row],[Country]],"Image")</f>
        <v>#VALUE!</v>
      </c>
      <c r="H374" t="s">
        <v>196</v>
      </c>
      <c r="I374" t="s">
        <v>214</v>
      </c>
      <c r="J374">
        <v>2501</v>
      </c>
      <c r="K374">
        <v>5</v>
      </c>
      <c r="L374">
        <v>15</v>
      </c>
      <c r="M374">
        <v>37515</v>
      </c>
      <c r="N374">
        <v>3001.2</v>
      </c>
      <c r="O374">
        <v>34513.800000000003</v>
      </c>
      <c r="P374">
        <v>25010</v>
      </c>
      <c r="Q374">
        <v>9503.8000000000029</v>
      </c>
      <c r="R374" s="53">
        <v>41699</v>
      </c>
      <c r="S374">
        <v>3</v>
      </c>
      <c r="T374" t="s">
        <v>197</v>
      </c>
      <c r="U374">
        <v>2014</v>
      </c>
    </row>
    <row r="375" spans="5:21" outlineLevel="1" x14ac:dyDescent="0.25">
      <c r="E375" t="s">
        <v>189</v>
      </c>
      <c r="F375" t="e" vm="26">
        <v>#VALUE!</v>
      </c>
      <c r="G375" t="e" cm="1" vm="27">
        <f t="array" ref="G375">_FV(PivotData[[#This Row],[Country]],"Image")</f>
        <v>#VALUE!</v>
      </c>
      <c r="H375" t="s">
        <v>196</v>
      </c>
      <c r="I375" t="s">
        <v>214</v>
      </c>
      <c r="J375">
        <v>708</v>
      </c>
      <c r="K375">
        <v>5</v>
      </c>
      <c r="L375">
        <v>20</v>
      </c>
      <c r="M375">
        <v>14160</v>
      </c>
      <c r="N375">
        <v>1132.8</v>
      </c>
      <c r="O375">
        <v>13027.2</v>
      </c>
      <c r="P375">
        <v>7080</v>
      </c>
      <c r="Q375">
        <v>5947.2000000000007</v>
      </c>
      <c r="R375" s="53">
        <v>41791</v>
      </c>
      <c r="S375">
        <v>6</v>
      </c>
      <c r="T375" t="s">
        <v>194</v>
      </c>
      <c r="U375">
        <v>2014</v>
      </c>
    </row>
    <row r="376" spans="5:21" outlineLevel="1" x14ac:dyDescent="0.25">
      <c r="E376" t="s">
        <v>189</v>
      </c>
      <c r="F376" t="e" vm="28">
        <v>#VALUE!</v>
      </c>
      <c r="G376" t="e" cm="1" vm="29">
        <f t="array" ref="G376">_FV(PivotData[[#This Row],[Country]],"Image")</f>
        <v>#VALUE!</v>
      </c>
      <c r="H376" t="s">
        <v>196</v>
      </c>
      <c r="I376" t="s">
        <v>214</v>
      </c>
      <c r="J376">
        <v>645</v>
      </c>
      <c r="K376">
        <v>5</v>
      </c>
      <c r="L376">
        <v>20</v>
      </c>
      <c r="M376">
        <v>12900</v>
      </c>
      <c r="N376">
        <v>1032</v>
      </c>
      <c r="O376">
        <v>11868</v>
      </c>
      <c r="P376">
        <v>6450</v>
      </c>
      <c r="Q376">
        <v>5418</v>
      </c>
      <c r="R376" s="53">
        <v>41821</v>
      </c>
      <c r="S376">
        <v>7</v>
      </c>
      <c r="T376" t="s">
        <v>200</v>
      </c>
      <c r="U376">
        <v>2014</v>
      </c>
    </row>
    <row r="377" spans="5:21" outlineLevel="1" x14ac:dyDescent="0.25">
      <c r="E377" t="s">
        <v>201</v>
      </c>
      <c r="F377" t="e" vm="30">
        <v>#VALUE!</v>
      </c>
      <c r="G377" t="e" cm="1" vm="31">
        <f t="array" ref="G377">_FV(PivotData[[#This Row],[Country]],"Image")</f>
        <v>#VALUE!</v>
      </c>
      <c r="H377" t="s">
        <v>196</v>
      </c>
      <c r="I377" t="s">
        <v>214</v>
      </c>
      <c r="J377">
        <v>1562</v>
      </c>
      <c r="K377">
        <v>5</v>
      </c>
      <c r="L377">
        <v>300</v>
      </c>
      <c r="M377">
        <v>468600</v>
      </c>
      <c r="N377">
        <v>37488</v>
      </c>
      <c r="O377">
        <v>431112</v>
      </c>
      <c r="P377">
        <v>390500</v>
      </c>
      <c r="Q377">
        <v>40612</v>
      </c>
      <c r="R377" s="53">
        <v>41852</v>
      </c>
      <c r="S377">
        <v>8</v>
      </c>
      <c r="T377" t="s">
        <v>202</v>
      </c>
      <c r="U377">
        <v>2014</v>
      </c>
    </row>
    <row r="378" spans="5:21" outlineLevel="1" x14ac:dyDescent="0.25">
      <c r="E378" t="s">
        <v>201</v>
      </c>
      <c r="F378" t="e" vm="26">
        <v>#VALUE!</v>
      </c>
      <c r="G378" t="e" cm="1" vm="27">
        <f t="array" ref="G378">_FV(PivotData[[#This Row],[Country]],"Image")</f>
        <v>#VALUE!</v>
      </c>
      <c r="H378" t="s">
        <v>196</v>
      </c>
      <c r="I378" t="s">
        <v>214</v>
      </c>
      <c r="J378">
        <v>1283</v>
      </c>
      <c r="K378">
        <v>5</v>
      </c>
      <c r="L378">
        <v>300</v>
      </c>
      <c r="M378">
        <v>384900</v>
      </c>
      <c r="N378">
        <v>30792</v>
      </c>
      <c r="O378">
        <v>354108</v>
      </c>
      <c r="P378">
        <v>320750</v>
      </c>
      <c r="Q378">
        <v>33358</v>
      </c>
      <c r="R378" s="53">
        <v>41518</v>
      </c>
      <c r="S378">
        <v>9</v>
      </c>
      <c r="T378" t="s">
        <v>203</v>
      </c>
      <c r="U378">
        <v>2013</v>
      </c>
    </row>
    <row r="379" spans="5:21" outlineLevel="1" x14ac:dyDescent="0.25">
      <c r="E379" t="s">
        <v>193</v>
      </c>
      <c r="F379" t="e" vm="28">
        <v>#VALUE!</v>
      </c>
      <c r="G379" t="e" cm="1" vm="29">
        <f t="array" ref="G379">_FV(PivotData[[#This Row],[Country]],"Image")</f>
        <v>#VALUE!</v>
      </c>
      <c r="H379" t="s">
        <v>196</v>
      </c>
      <c r="I379" t="s">
        <v>214</v>
      </c>
      <c r="J379">
        <v>711</v>
      </c>
      <c r="K379">
        <v>5</v>
      </c>
      <c r="L379">
        <v>15</v>
      </c>
      <c r="M379">
        <v>10665</v>
      </c>
      <c r="N379">
        <v>853.2</v>
      </c>
      <c r="O379">
        <v>9811.7999999999993</v>
      </c>
      <c r="P379">
        <v>7110</v>
      </c>
      <c r="Q379">
        <v>2701.7999999999993</v>
      </c>
      <c r="R379" s="53">
        <v>41974</v>
      </c>
      <c r="S379">
        <v>12</v>
      </c>
      <c r="T379" t="s">
        <v>195</v>
      </c>
      <c r="U379">
        <v>2014</v>
      </c>
    </row>
    <row r="380" spans="5:21" outlineLevel="1" x14ac:dyDescent="0.25">
      <c r="E380" t="s">
        <v>199</v>
      </c>
      <c r="F380" t="e" vm="32">
        <v>#VALUE!</v>
      </c>
      <c r="G380" t="e" cm="1" vm="33">
        <f t="array" ref="G380">_FV(PivotData[[#This Row],[Country]],"Image")</f>
        <v>#VALUE!</v>
      </c>
      <c r="H380" t="s">
        <v>205</v>
      </c>
      <c r="I380" t="s">
        <v>214</v>
      </c>
      <c r="J380">
        <v>1114</v>
      </c>
      <c r="K380">
        <v>10</v>
      </c>
      <c r="L380">
        <v>125</v>
      </c>
      <c r="M380">
        <v>139250</v>
      </c>
      <c r="N380">
        <v>11140</v>
      </c>
      <c r="O380">
        <v>128110</v>
      </c>
      <c r="P380">
        <v>133680</v>
      </c>
      <c r="Q380">
        <v>-5570</v>
      </c>
      <c r="R380" s="53">
        <v>41699</v>
      </c>
      <c r="S380">
        <v>3</v>
      </c>
      <c r="T380" t="s">
        <v>197</v>
      </c>
      <c r="U380">
        <v>2014</v>
      </c>
    </row>
    <row r="381" spans="5:21" outlineLevel="1" x14ac:dyDescent="0.25">
      <c r="E381" t="s">
        <v>189</v>
      </c>
      <c r="F381" t="e" vm="28">
        <v>#VALUE!</v>
      </c>
      <c r="G381" t="e" cm="1" vm="29">
        <f t="array" ref="G381">_FV(PivotData[[#This Row],[Country]],"Image")</f>
        <v>#VALUE!</v>
      </c>
      <c r="H381" t="s">
        <v>205</v>
      </c>
      <c r="I381" t="s">
        <v>214</v>
      </c>
      <c r="J381">
        <v>1259</v>
      </c>
      <c r="K381">
        <v>10</v>
      </c>
      <c r="L381">
        <v>7</v>
      </c>
      <c r="M381">
        <v>8813</v>
      </c>
      <c r="N381">
        <v>705.04</v>
      </c>
      <c r="O381">
        <v>8107.96</v>
      </c>
      <c r="P381">
        <v>6295</v>
      </c>
      <c r="Q381">
        <v>1812.96</v>
      </c>
      <c r="R381" s="53">
        <v>41730</v>
      </c>
      <c r="S381">
        <v>4</v>
      </c>
      <c r="T381" t="s">
        <v>210</v>
      </c>
      <c r="U381">
        <v>2014</v>
      </c>
    </row>
    <row r="382" spans="5:21" outlineLevel="1" x14ac:dyDescent="0.25">
      <c r="E382" t="s">
        <v>189</v>
      </c>
      <c r="F382" t="e" vm="28">
        <v>#VALUE!</v>
      </c>
      <c r="G382" t="e" cm="1" vm="29">
        <f t="array" ref="G382">_FV(PivotData[[#This Row],[Country]],"Image")</f>
        <v>#VALUE!</v>
      </c>
      <c r="H382" t="s">
        <v>205</v>
      </c>
      <c r="I382" t="s">
        <v>214</v>
      </c>
      <c r="J382">
        <v>1095</v>
      </c>
      <c r="K382">
        <v>10</v>
      </c>
      <c r="L382">
        <v>7</v>
      </c>
      <c r="M382">
        <v>7665</v>
      </c>
      <c r="N382">
        <v>613.20000000000005</v>
      </c>
      <c r="O382">
        <v>7051.8</v>
      </c>
      <c r="P382">
        <v>5475</v>
      </c>
      <c r="Q382">
        <v>1576.8000000000002</v>
      </c>
      <c r="R382" s="53">
        <v>41760</v>
      </c>
      <c r="S382">
        <v>5</v>
      </c>
      <c r="T382" t="s">
        <v>213</v>
      </c>
      <c r="U382">
        <v>2014</v>
      </c>
    </row>
    <row r="383" spans="5:21" outlineLevel="1" x14ac:dyDescent="0.25">
      <c r="E383" t="s">
        <v>189</v>
      </c>
      <c r="F383" t="e" vm="28">
        <v>#VALUE!</v>
      </c>
      <c r="G383" t="e" cm="1" vm="29">
        <f t="array" ref="G383">_FV(PivotData[[#This Row],[Country]],"Image")</f>
        <v>#VALUE!</v>
      </c>
      <c r="H383" t="s">
        <v>205</v>
      </c>
      <c r="I383" t="s">
        <v>214</v>
      </c>
      <c r="J383">
        <v>1366</v>
      </c>
      <c r="K383">
        <v>10</v>
      </c>
      <c r="L383">
        <v>20</v>
      </c>
      <c r="M383">
        <v>27320</v>
      </c>
      <c r="N383">
        <v>2185.6</v>
      </c>
      <c r="O383">
        <v>25134.400000000001</v>
      </c>
      <c r="P383">
        <v>13660</v>
      </c>
      <c r="Q383">
        <v>11474.400000000001</v>
      </c>
      <c r="R383" s="53">
        <v>41791</v>
      </c>
      <c r="S383">
        <v>6</v>
      </c>
      <c r="T383" t="s">
        <v>194</v>
      </c>
      <c r="U383">
        <v>2014</v>
      </c>
    </row>
    <row r="384" spans="5:21" outlineLevel="1" x14ac:dyDescent="0.25">
      <c r="E384" t="s">
        <v>201</v>
      </c>
      <c r="F384" t="e" vm="32">
        <v>#VALUE!</v>
      </c>
      <c r="G384" t="e" cm="1" vm="33">
        <f t="array" ref="G384">_FV(PivotData[[#This Row],[Country]],"Image")</f>
        <v>#VALUE!</v>
      </c>
      <c r="H384" t="s">
        <v>205</v>
      </c>
      <c r="I384" t="s">
        <v>214</v>
      </c>
      <c r="J384">
        <v>2460</v>
      </c>
      <c r="K384">
        <v>10</v>
      </c>
      <c r="L384">
        <v>300</v>
      </c>
      <c r="M384">
        <v>738000</v>
      </c>
      <c r="N384">
        <v>59040</v>
      </c>
      <c r="O384">
        <v>678960</v>
      </c>
      <c r="P384">
        <v>615000</v>
      </c>
      <c r="Q384">
        <v>63960</v>
      </c>
      <c r="R384" s="53">
        <v>41791</v>
      </c>
      <c r="S384">
        <v>6</v>
      </c>
      <c r="T384" t="s">
        <v>194</v>
      </c>
      <c r="U384">
        <v>2014</v>
      </c>
    </row>
    <row r="385" spans="5:21" outlineLevel="1" x14ac:dyDescent="0.25">
      <c r="E385" t="s">
        <v>189</v>
      </c>
      <c r="F385" t="e" vm="34">
        <v>#VALUE!</v>
      </c>
      <c r="G385" t="e" cm="1" vm="35">
        <f t="array" ref="G385">_FV(PivotData[[#This Row],[Country]],"Image")</f>
        <v>#VALUE!</v>
      </c>
      <c r="H385" t="s">
        <v>205</v>
      </c>
      <c r="I385" t="s">
        <v>214</v>
      </c>
      <c r="J385">
        <v>678</v>
      </c>
      <c r="K385">
        <v>10</v>
      </c>
      <c r="L385">
        <v>7</v>
      </c>
      <c r="M385">
        <v>4746</v>
      </c>
      <c r="N385">
        <v>379.68</v>
      </c>
      <c r="O385">
        <v>4366.32</v>
      </c>
      <c r="P385">
        <v>3390</v>
      </c>
      <c r="Q385">
        <v>976.31999999999971</v>
      </c>
      <c r="R385" s="53">
        <v>41852</v>
      </c>
      <c r="S385">
        <v>8</v>
      </c>
      <c r="T385" t="s">
        <v>202</v>
      </c>
      <c r="U385">
        <v>2014</v>
      </c>
    </row>
    <row r="386" spans="5:21" outlineLevel="1" x14ac:dyDescent="0.25">
      <c r="E386" t="s">
        <v>189</v>
      </c>
      <c r="F386" t="e" vm="28">
        <v>#VALUE!</v>
      </c>
      <c r="G386" t="e" cm="1" vm="29">
        <f t="array" ref="G386">_FV(PivotData[[#This Row],[Country]],"Image")</f>
        <v>#VALUE!</v>
      </c>
      <c r="H386" t="s">
        <v>205</v>
      </c>
      <c r="I386" t="s">
        <v>214</v>
      </c>
      <c r="J386">
        <v>1598</v>
      </c>
      <c r="K386">
        <v>10</v>
      </c>
      <c r="L386">
        <v>7</v>
      </c>
      <c r="M386">
        <v>11186</v>
      </c>
      <c r="N386">
        <v>894.88</v>
      </c>
      <c r="O386">
        <v>10291.120000000001</v>
      </c>
      <c r="P386">
        <v>7990</v>
      </c>
      <c r="Q386">
        <v>2301.1200000000008</v>
      </c>
      <c r="R386" s="53">
        <v>41852</v>
      </c>
      <c r="S386">
        <v>8</v>
      </c>
      <c r="T386" t="s">
        <v>202</v>
      </c>
      <c r="U386">
        <v>2014</v>
      </c>
    </row>
    <row r="387" spans="5:21" outlineLevel="1" x14ac:dyDescent="0.25">
      <c r="E387" t="s">
        <v>189</v>
      </c>
      <c r="F387" t="e" vm="28">
        <v>#VALUE!</v>
      </c>
      <c r="G387" t="e" cm="1" vm="29">
        <f t="array" ref="G387">_FV(PivotData[[#This Row],[Country]],"Image")</f>
        <v>#VALUE!</v>
      </c>
      <c r="H387" t="s">
        <v>205</v>
      </c>
      <c r="I387" t="s">
        <v>214</v>
      </c>
      <c r="J387">
        <v>2409</v>
      </c>
      <c r="K387">
        <v>10</v>
      </c>
      <c r="L387">
        <v>7</v>
      </c>
      <c r="M387">
        <v>16863</v>
      </c>
      <c r="N387">
        <v>1349.04</v>
      </c>
      <c r="O387">
        <v>15513.96</v>
      </c>
      <c r="P387">
        <v>12045</v>
      </c>
      <c r="Q387">
        <v>3468.9599999999991</v>
      </c>
      <c r="R387" s="53">
        <v>41518</v>
      </c>
      <c r="S387">
        <v>9</v>
      </c>
      <c r="T387" t="s">
        <v>203</v>
      </c>
      <c r="U387">
        <v>2013</v>
      </c>
    </row>
    <row r="388" spans="5:21" outlineLevel="1" x14ac:dyDescent="0.25">
      <c r="E388" t="s">
        <v>189</v>
      </c>
      <c r="F388" t="e" vm="28">
        <v>#VALUE!</v>
      </c>
      <c r="G388" t="e" cm="1" vm="29">
        <f t="array" ref="G388">_FV(PivotData[[#This Row],[Country]],"Image")</f>
        <v>#VALUE!</v>
      </c>
      <c r="H388" t="s">
        <v>205</v>
      </c>
      <c r="I388" t="s">
        <v>214</v>
      </c>
      <c r="J388">
        <v>1934</v>
      </c>
      <c r="K388">
        <v>10</v>
      </c>
      <c r="L388">
        <v>20</v>
      </c>
      <c r="M388">
        <v>38680</v>
      </c>
      <c r="N388">
        <v>3094.4</v>
      </c>
      <c r="O388">
        <v>35585.599999999999</v>
      </c>
      <c r="P388">
        <v>19340</v>
      </c>
      <c r="Q388">
        <v>16245.599999999999</v>
      </c>
      <c r="R388" s="53">
        <v>41883</v>
      </c>
      <c r="S388">
        <v>9</v>
      </c>
      <c r="T388" t="s">
        <v>203</v>
      </c>
      <c r="U388">
        <v>2014</v>
      </c>
    </row>
    <row r="389" spans="5:21" outlineLevel="1" x14ac:dyDescent="0.25">
      <c r="E389" t="s">
        <v>189</v>
      </c>
      <c r="F389" t="e" vm="32">
        <v>#VALUE!</v>
      </c>
      <c r="G389" t="e" cm="1" vm="33">
        <f t="array" ref="G389">_FV(PivotData[[#This Row],[Country]],"Image")</f>
        <v>#VALUE!</v>
      </c>
      <c r="H389" t="s">
        <v>205</v>
      </c>
      <c r="I389" t="s">
        <v>214</v>
      </c>
      <c r="J389">
        <v>2993</v>
      </c>
      <c r="K389">
        <v>10</v>
      </c>
      <c r="L389">
        <v>20</v>
      </c>
      <c r="M389">
        <v>59860</v>
      </c>
      <c r="N389">
        <v>4788.8</v>
      </c>
      <c r="O389">
        <v>55071.199999999997</v>
      </c>
      <c r="P389">
        <v>29930</v>
      </c>
      <c r="Q389">
        <v>25141.199999999997</v>
      </c>
      <c r="R389" s="53">
        <v>41883</v>
      </c>
      <c r="S389">
        <v>9</v>
      </c>
      <c r="T389" t="s">
        <v>203</v>
      </c>
      <c r="U389">
        <v>2014</v>
      </c>
    </row>
    <row r="390" spans="5:21" outlineLevel="1" x14ac:dyDescent="0.25">
      <c r="E390" t="s">
        <v>189</v>
      </c>
      <c r="F390" t="e" vm="28">
        <v>#VALUE!</v>
      </c>
      <c r="G390" t="e" cm="1" vm="29">
        <f t="array" ref="G390">_FV(PivotData[[#This Row],[Country]],"Image")</f>
        <v>#VALUE!</v>
      </c>
      <c r="H390" t="s">
        <v>205</v>
      </c>
      <c r="I390" t="s">
        <v>214</v>
      </c>
      <c r="J390">
        <v>2146</v>
      </c>
      <c r="K390">
        <v>10</v>
      </c>
      <c r="L390">
        <v>350</v>
      </c>
      <c r="M390">
        <v>751100</v>
      </c>
      <c r="N390">
        <v>60088</v>
      </c>
      <c r="O390">
        <v>691012</v>
      </c>
      <c r="P390">
        <v>557960</v>
      </c>
      <c r="Q390">
        <v>133052</v>
      </c>
      <c r="R390" s="53">
        <v>41579</v>
      </c>
      <c r="S390">
        <v>11</v>
      </c>
      <c r="T390" t="s">
        <v>207</v>
      </c>
      <c r="U390">
        <v>2013</v>
      </c>
    </row>
    <row r="391" spans="5:21" outlineLevel="1" x14ac:dyDescent="0.25">
      <c r="E391" t="s">
        <v>189</v>
      </c>
      <c r="F391" t="e" vm="32">
        <v>#VALUE!</v>
      </c>
      <c r="G391" t="e" cm="1" vm="33">
        <f t="array" ref="G391">_FV(PivotData[[#This Row],[Country]],"Image")</f>
        <v>#VALUE!</v>
      </c>
      <c r="H391" t="s">
        <v>205</v>
      </c>
      <c r="I391" t="s">
        <v>214</v>
      </c>
      <c r="J391">
        <v>1946</v>
      </c>
      <c r="K391">
        <v>10</v>
      </c>
      <c r="L391">
        <v>7</v>
      </c>
      <c r="M391">
        <v>13622</v>
      </c>
      <c r="N391">
        <v>1089.76</v>
      </c>
      <c r="O391">
        <v>12532.24</v>
      </c>
      <c r="P391">
        <v>9730</v>
      </c>
      <c r="Q391">
        <v>2802.24</v>
      </c>
      <c r="R391" s="53">
        <v>41609</v>
      </c>
      <c r="S391">
        <v>12</v>
      </c>
      <c r="T391" t="s">
        <v>195</v>
      </c>
      <c r="U391">
        <v>2013</v>
      </c>
    </row>
    <row r="392" spans="5:21" outlineLevel="1" x14ac:dyDescent="0.25">
      <c r="E392" t="s">
        <v>189</v>
      </c>
      <c r="F392" t="e" vm="32">
        <v>#VALUE!</v>
      </c>
      <c r="G392" t="e" cm="1" vm="33">
        <f t="array" ref="G392">_FV(PivotData[[#This Row],[Country]],"Image")</f>
        <v>#VALUE!</v>
      </c>
      <c r="H392" t="s">
        <v>205</v>
      </c>
      <c r="I392" t="s">
        <v>214</v>
      </c>
      <c r="J392">
        <v>1362</v>
      </c>
      <c r="K392">
        <v>10</v>
      </c>
      <c r="L392">
        <v>350</v>
      </c>
      <c r="M392">
        <v>476700</v>
      </c>
      <c r="N392">
        <v>38136</v>
      </c>
      <c r="O392">
        <v>438564</v>
      </c>
      <c r="P392">
        <v>354120</v>
      </c>
      <c r="Q392">
        <v>84444</v>
      </c>
      <c r="R392" s="53">
        <v>41974</v>
      </c>
      <c r="S392">
        <v>12</v>
      </c>
      <c r="T392" t="s">
        <v>195</v>
      </c>
      <c r="U392">
        <v>2014</v>
      </c>
    </row>
    <row r="393" spans="5:21" outlineLevel="1" x14ac:dyDescent="0.25">
      <c r="E393" t="s">
        <v>198</v>
      </c>
      <c r="F393" t="e" vm="26">
        <v>#VALUE!</v>
      </c>
      <c r="G393" t="e" cm="1" vm="27">
        <f t="array" ref="G393">_FV(PivotData[[#This Row],[Country]],"Image")</f>
        <v>#VALUE!</v>
      </c>
      <c r="H393" t="s">
        <v>208</v>
      </c>
      <c r="I393" t="s">
        <v>214</v>
      </c>
      <c r="J393">
        <v>598</v>
      </c>
      <c r="K393">
        <v>120</v>
      </c>
      <c r="L393">
        <v>12</v>
      </c>
      <c r="M393">
        <v>7176</v>
      </c>
      <c r="N393">
        <v>574.08000000000004</v>
      </c>
      <c r="O393">
        <v>6601.92</v>
      </c>
      <c r="P393">
        <v>1794</v>
      </c>
      <c r="Q393">
        <v>4807.92</v>
      </c>
      <c r="R393" s="53">
        <v>41699</v>
      </c>
      <c r="S393">
        <v>3</v>
      </c>
      <c r="T393" t="s">
        <v>197</v>
      </c>
      <c r="U393">
        <v>2014</v>
      </c>
    </row>
    <row r="394" spans="5:21" outlineLevel="1" x14ac:dyDescent="0.25">
      <c r="E394" t="s">
        <v>189</v>
      </c>
      <c r="F394" t="e" vm="34">
        <v>#VALUE!</v>
      </c>
      <c r="G394" t="e" cm="1" vm="35">
        <f t="array" ref="G394">_FV(PivotData[[#This Row],[Country]],"Image")</f>
        <v>#VALUE!</v>
      </c>
      <c r="H394" t="s">
        <v>208</v>
      </c>
      <c r="I394" t="s">
        <v>214</v>
      </c>
      <c r="J394">
        <v>2907</v>
      </c>
      <c r="K394">
        <v>120</v>
      </c>
      <c r="L394">
        <v>7</v>
      </c>
      <c r="M394">
        <v>20349</v>
      </c>
      <c r="N394">
        <v>1627.92</v>
      </c>
      <c r="O394">
        <v>18721.080000000002</v>
      </c>
      <c r="P394">
        <v>14535</v>
      </c>
      <c r="Q394">
        <v>4186.0800000000017</v>
      </c>
      <c r="R394" s="53">
        <v>41791</v>
      </c>
      <c r="S394">
        <v>6</v>
      </c>
      <c r="T394" t="s">
        <v>194</v>
      </c>
      <c r="U394">
        <v>2014</v>
      </c>
    </row>
    <row r="395" spans="5:21" outlineLevel="1" x14ac:dyDescent="0.25">
      <c r="E395" t="s">
        <v>189</v>
      </c>
      <c r="F395" t="e" vm="28">
        <v>#VALUE!</v>
      </c>
      <c r="G395" t="e" cm="1" vm="29">
        <f t="array" ref="G395">_FV(PivotData[[#This Row],[Country]],"Image")</f>
        <v>#VALUE!</v>
      </c>
      <c r="H395" t="s">
        <v>208</v>
      </c>
      <c r="I395" t="s">
        <v>214</v>
      </c>
      <c r="J395">
        <v>2338</v>
      </c>
      <c r="K395">
        <v>120</v>
      </c>
      <c r="L395">
        <v>7</v>
      </c>
      <c r="M395">
        <v>16366</v>
      </c>
      <c r="N395">
        <v>1309.28</v>
      </c>
      <c r="O395">
        <v>15056.72</v>
      </c>
      <c r="P395">
        <v>11690</v>
      </c>
      <c r="Q395">
        <v>3366.7199999999993</v>
      </c>
      <c r="R395" s="53">
        <v>41791</v>
      </c>
      <c r="S395">
        <v>6</v>
      </c>
      <c r="T395" t="s">
        <v>194</v>
      </c>
      <c r="U395">
        <v>2014</v>
      </c>
    </row>
    <row r="396" spans="5:21" outlineLevel="1" x14ac:dyDescent="0.25">
      <c r="E396" t="s">
        <v>201</v>
      </c>
      <c r="F396" t="e" vm="30">
        <v>#VALUE!</v>
      </c>
      <c r="G396" t="e" cm="1" vm="31">
        <f t="array" ref="G396">_FV(PivotData[[#This Row],[Country]],"Image")</f>
        <v>#VALUE!</v>
      </c>
      <c r="H396" t="s">
        <v>208</v>
      </c>
      <c r="I396" t="s">
        <v>214</v>
      </c>
      <c r="J396">
        <v>386</v>
      </c>
      <c r="K396">
        <v>120</v>
      </c>
      <c r="L396">
        <v>300</v>
      </c>
      <c r="M396">
        <v>115800</v>
      </c>
      <c r="N396">
        <v>9264</v>
      </c>
      <c r="O396">
        <v>106536</v>
      </c>
      <c r="P396">
        <v>96500</v>
      </c>
      <c r="Q396">
        <v>10036</v>
      </c>
      <c r="R396" s="53">
        <v>41579</v>
      </c>
      <c r="S396">
        <v>11</v>
      </c>
      <c r="T396" t="s">
        <v>207</v>
      </c>
      <c r="U396">
        <v>2013</v>
      </c>
    </row>
    <row r="397" spans="5:21" outlineLevel="1" x14ac:dyDescent="0.25">
      <c r="E397" t="s">
        <v>201</v>
      </c>
      <c r="F397" t="e" vm="32">
        <v>#VALUE!</v>
      </c>
      <c r="G397" t="e" cm="1" vm="33">
        <f t="array" ref="G397">_FV(PivotData[[#This Row],[Country]],"Image")</f>
        <v>#VALUE!</v>
      </c>
      <c r="H397" t="s">
        <v>208</v>
      </c>
      <c r="I397" t="s">
        <v>214</v>
      </c>
      <c r="J397">
        <v>635</v>
      </c>
      <c r="K397">
        <v>120</v>
      </c>
      <c r="L397">
        <v>300</v>
      </c>
      <c r="M397">
        <v>190500</v>
      </c>
      <c r="N397">
        <v>15240</v>
      </c>
      <c r="O397">
        <v>175260</v>
      </c>
      <c r="P397">
        <v>158750</v>
      </c>
      <c r="Q397">
        <v>16510</v>
      </c>
      <c r="R397" s="53">
        <v>41974</v>
      </c>
      <c r="S397">
        <v>12</v>
      </c>
      <c r="T397" t="s">
        <v>195</v>
      </c>
      <c r="U397">
        <v>2014</v>
      </c>
    </row>
    <row r="398" spans="5:21" outlineLevel="1" x14ac:dyDescent="0.25">
      <c r="E398" t="s">
        <v>189</v>
      </c>
      <c r="F398" t="e" vm="30">
        <v>#VALUE!</v>
      </c>
      <c r="G398" t="e" cm="1" vm="31">
        <f t="array" ref="G398">_FV(PivotData[[#This Row],[Country]],"Image")</f>
        <v>#VALUE!</v>
      </c>
      <c r="H398" t="s">
        <v>209</v>
      </c>
      <c r="I398" t="s">
        <v>214</v>
      </c>
      <c r="J398">
        <v>574.5</v>
      </c>
      <c r="K398">
        <v>250</v>
      </c>
      <c r="L398">
        <v>350</v>
      </c>
      <c r="M398">
        <v>201075</v>
      </c>
      <c r="N398">
        <v>16086</v>
      </c>
      <c r="O398">
        <v>184989</v>
      </c>
      <c r="P398">
        <v>149370</v>
      </c>
      <c r="Q398">
        <v>35619</v>
      </c>
      <c r="R398" s="53">
        <v>41730</v>
      </c>
      <c r="S398">
        <v>4</v>
      </c>
      <c r="T398" t="s">
        <v>210</v>
      </c>
      <c r="U398">
        <v>2014</v>
      </c>
    </row>
    <row r="399" spans="5:21" outlineLevel="1" x14ac:dyDescent="0.25">
      <c r="E399" t="s">
        <v>189</v>
      </c>
      <c r="F399" t="e" vm="28">
        <v>#VALUE!</v>
      </c>
      <c r="G399" t="e" cm="1" vm="29">
        <f t="array" ref="G399">_FV(PivotData[[#This Row],[Country]],"Image")</f>
        <v>#VALUE!</v>
      </c>
      <c r="H399" t="s">
        <v>209</v>
      </c>
      <c r="I399" t="s">
        <v>214</v>
      </c>
      <c r="J399">
        <v>2338</v>
      </c>
      <c r="K399">
        <v>250</v>
      </c>
      <c r="L399">
        <v>7</v>
      </c>
      <c r="M399">
        <v>16366</v>
      </c>
      <c r="N399">
        <v>1309.28</v>
      </c>
      <c r="O399">
        <v>15056.72</v>
      </c>
      <c r="P399">
        <v>11690</v>
      </c>
      <c r="Q399">
        <v>3366.7199999999993</v>
      </c>
      <c r="R399" s="53">
        <v>41791</v>
      </c>
      <c r="S399">
        <v>6</v>
      </c>
      <c r="T399" t="s">
        <v>194</v>
      </c>
      <c r="U399">
        <v>2014</v>
      </c>
    </row>
    <row r="400" spans="5:21" outlineLevel="1" x14ac:dyDescent="0.25">
      <c r="E400" t="s">
        <v>189</v>
      </c>
      <c r="F400" t="e" vm="30">
        <v>#VALUE!</v>
      </c>
      <c r="G400" t="e" cm="1" vm="31">
        <f t="array" ref="G400">_FV(PivotData[[#This Row],[Country]],"Image")</f>
        <v>#VALUE!</v>
      </c>
      <c r="H400" t="s">
        <v>209</v>
      </c>
      <c r="I400" t="s">
        <v>214</v>
      </c>
      <c r="J400">
        <v>381</v>
      </c>
      <c r="K400">
        <v>250</v>
      </c>
      <c r="L400">
        <v>350</v>
      </c>
      <c r="M400">
        <v>133350</v>
      </c>
      <c r="N400">
        <v>10668</v>
      </c>
      <c r="O400">
        <v>122682</v>
      </c>
      <c r="P400">
        <v>99060</v>
      </c>
      <c r="Q400">
        <v>23622</v>
      </c>
      <c r="R400" s="53">
        <v>41852</v>
      </c>
      <c r="S400">
        <v>8</v>
      </c>
      <c r="T400" t="s">
        <v>202</v>
      </c>
      <c r="U400">
        <v>2014</v>
      </c>
    </row>
    <row r="401" spans="5:21" outlineLevel="1" x14ac:dyDescent="0.25">
      <c r="E401" t="s">
        <v>189</v>
      </c>
      <c r="F401" t="e" vm="28">
        <v>#VALUE!</v>
      </c>
      <c r="G401" t="e" cm="1" vm="29">
        <f t="array" ref="G401">_FV(PivotData[[#This Row],[Country]],"Image")</f>
        <v>#VALUE!</v>
      </c>
      <c r="H401" t="s">
        <v>209</v>
      </c>
      <c r="I401" t="s">
        <v>214</v>
      </c>
      <c r="J401">
        <v>422</v>
      </c>
      <c r="K401">
        <v>250</v>
      </c>
      <c r="L401">
        <v>350</v>
      </c>
      <c r="M401">
        <v>147700</v>
      </c>
      <c r="N401">
        <v>11816</v>
      </c>
      <c r="O401">
        <v>135884</v>
      </c>
      <c r="P401">
        <v>109720</v>
      </c>
      <c r="Q401">
        <v>26164</v>
      </c>
      <c r="R401" s="53">
        <v>41852</v>
      </c>
      <c r="S401">
        <v>8</v>
      </c>
      <c r="T401" t="s">
        <v>202</v>
      </c>
      <c r="U401">
        <v>2014</v>
      </c>
    </row>
    <row r="402" spans="5:21" outlineLevel="1" x14ac:dyDescent="0.25">
      <c r="E402" t="s">
        <v>201</v>
      </c>
      <c r="F402" t="e" vm="26">
        <v>#VALUE!</v>
      </c>
      <c r="G402" t="e" cm="1" vm="27">
        <f t="array" ref="G402">_FV(PivotData[[#This Row],[Country]],"Image")</f>
        <v>#VALUE!</v>
      </c>
      <c r="H402" t="s">
        <v>209</v>
      </c>
      <c r="I402" t="s">
        <v>214</v>
      </c>
      <c r="J402">
        <v>2134</v>
      </c>
      <c r="K402">
        <v>250</v>
      </c>
      <c r="L402">
        <v>300</v>
      </c>
      <c r="M402">
        <v>640200</v>
      </c>
      <c r="N402">
        <v>51216</v>
      </c>
      <c r="O402">
        <v>588984</v>
      </c>
      <c r="P402">
        <v>533500</v>
      </c>
      <c r="Q402">
        <v>55484</v>
      </c>
      <c r="R402" s="53">
        <v>41883</v>
      </c>
      <c r="S402">
        <v>9</v>
      </c>
      <c r="T402" t="s">
        <v>203</v>
      </c>
      <c r="U402">
        <v>2014</v>
      </c>
    </row>
    <row r="403" spans="5:21" outlineLevel="1" x14ac:dyDescent="0.25">
      <c r="E403" t="s">
        <v>201</v>
      </c>
      <c r="F403" t="e" vm="34">
        <v>#VALUE!</v>
      </c>
      <c r="G403" t="e" cm="1" vm="35">
        <f t="array" ref="G403">_FV(PivotData[[#This Row],[Country]],"Image")</f>
        <v>#VALUE!</v>
      </c>
      <c r="H403" t="s">
        <v>209</v>
      </c>
      <c r="I403" t="s">
        <v>214</v>
      </c>
      <c r="J403">
        <v>808</v>
      </c>
      <c r="K403">
        <v>250</v>
      </c>
      <c r="L403">
        <v>300</v>
      </c>
      <c r="M403">
        <v>242400</v>
      </c>
      <c r="N403">
        <v>19392</v>
      </c>
      <c r="O403">
        <v>223008</v>
      </c>
      <c r="P403">
        <v>202000</v>
      </c>
      <c r="Q403">
        <v>21008</v>
      </c>
      <c r="R403" s="53">
        <v>41609</v>
      </c>
      <c r="S403">
        <v>12</v>
      </c>
      <c r="T403" t="s">
        <v>195</v>
      </c>
      <c r="U403">
        <v>2013</v>
      </c>
    </row>
    <row r="404" spans="5:21" outlineLevel="1" x14ac:dyDescent="0.25">
      <c r="E404" t="s">
        <v>189</v>
      </c>
      <c r="F404" t="e" vm="26">
        <v>#VALUE!</v>
      </c>
      <c r="G404" t="e" cm="1" vm="27">
        <f t="array" ref="G404">_FV(PivotData[[#This Row],[Country]],"Image")</f>
        <v>#VALUE!</v>
      </c>
      <c r="H404" t="s">
        <v>211</v>
      </c>
      <c r="I404" t="s">
        <v>214</v>
      </c>
      <c r="J404">
        <v>708</v>
      </c>
      <c r="K404">
        <v>260</v>
      </c>
      <c r="L404">
        <v>20</v>
      </c>
      <c r="M404">
        <v>14160</v>
      </c>
      <c r="N404">
        <v>1132.8</v>
      </c>
      <c r="O404">
        <v>13027.2</v>
      </c>
      <c r="P404">
        <v>7080</v>
      </c>
      <c r="Q404">
        <v>5947.2000000000007</v>
      </c>
      <c r="R404" s="53">
        <v>41791</v>
      </c>
      <c r="S404">
        <v>6</v>
      </c>
      <c r="T404" t="s">
        <v>194</v>
      </c>
      <c r="U404">
        <v>2014</v>
      </c>
    </row>
    <row r="405" spans="5:21" outlineLevel="1" x14ac:dyDescent="0.25">
      <c r="E405" t="s">
        <v>189</v>
      </c>
      <c r="F405" t="e" vm="34">
        <v>#VALUE!</v>
      </c>
      <c r="G405" t="e" cm="1" vm="35">
        <f t="array" ref="G405">_FV(PivotData[[#This Row],[Country]],"Image")</f>
        <v>#VALUE!</v>
      </c>
      <c r="H405" t="s">
        <v>211</v>
      </c>
      <c r="I405" t="s">
        <v>214</v>
      </c>
      <c r="J405">
        <v>2907</v>
      </c>
      <c r="K405">
        <v>260</v>
      </c>
      <c r="L405">
        <v>7</v>
      </c>
      <c r="M405">
        <v>20349</v>
      </c>
      <c r="N405">
        <v>1627.92</v>
      </c>
      <c r="O405">
        <v>18721.080000000002</v>
      </c>
      <c r="P405">
        <v>14535</v>
      </c>
      <c r="Q405">
        <v>4186.0800000000017</v>
      </c>
      <c r="R405" s="53">
        <v>41791</v>
      </c>
      <c r="S405">
        <v>6</v>
      </c>
      <c r="T405" t="s">
        <v>194</v>
      </c>
      <c r="U405">
        <v>2014</v>
      </c>
    </row>
    <row r="406" spans="5:21" outlineLevel="1" x14ac:dyDescent="0.25">
      <c r="E406" t="s">
        <v>189</v>
      </c>
      <c r="F406" t="e" vm="28">
        <v>#VALUE!</v>
      </c>
      <c r="G406" t="e" cm="1" vm="29">
        <f t="array" ref="G406">_FV(PivotData[[#This Row],[Country]],"Image")</f>
        <v>#VALUE!</v>
      </c>
      <c r="H406" t="s">
        <v>211</v>
      </c>
      <c r="I406" t="s">
        <v>214</v>
      </c>
      <c r="J406">
        <v>1366</v>
      </c>
      <c r="K406">
        <v>260</v>
      </c>
      <c r="L406">
        <v>20</v>
      </c>
      <c r="M406">
        <v>27320</v>
      </c>
      <c r="N406">
        <v>2185.6</v>
      </c>
      <c r="O406">
        <v>25134.400000000001</v>
      </c>
      <c r="P406">
        <v>13660</v>
      </c>
      <c r="Q406">
        <v>11474.400000000001</v>
      </c>
      <c r="R406" s="53">
        <v>41791</v>
      </c>
      <c r="S406">
        <v>6</v>
      </c>
      <c r="T406" t="s">
        <v>194</v>
      </c>
      <c r="U406">
        <v>2014</v>
      </c>
    </row>
    <row r="407" spans="5:21" outlineLevel="1" x14ac:dyDescent="0.25">
      <c r="E407" t="s">
        <v>201</v>
      </c>
      <c r="F407" t="e" vm="32">
        <v>#VALUE!</v>
      </c>
      <c r="G407" t="e" cm="1" vm="33">
        <f t="array" ref="G407">_FV(PivotData[[#This Row],[Country]],"Image")</f>
        <v>#VALUE!</v>
      </c>
      <c r="H407" t="s">
        <v>211</v>
      </c>
      <c r="I407" t="s">
        <v>214</v>
      </c>
      <c r="J407">
        <v>2460</v>
      </c>
      <c r="K407">
        <v>260</v>
      </c>
      <c r="L407">
        <v>300</v>
      </c>
      <c r="M407">
        <v>738000</v>
      </c>
      <c r="N407">
        <v>59040</v>
      </c>
      <c r="O407">
        <v>678960</v>
      </c>
      <c r="P407">
        <v>615000</v>
      </c>
      <c r="Q407">
        <v>63960</v>
      </c>
      <c r="R407" s="53">
        <v>41791</v>
      </c>
      <c r="S407">
        <v>6</v>
      </c>
      <c r="T407" t="s">
        <v>194</v>
      </c>
      <c r="U407">
        <v>2014</v>
      </c>
    </row>
    <row r="408" spans="5:21" outlineLevel="1" x14ac:dyDescent="0.25">
      <c r="E408" t="s">
        <v>189</v>
      </c>
      <c r="F408" t="e" vm="28">
        <v>#VALUE!</v>
      </c>
      <c r="G408" t="e" cm="1" vm="29">
        <f t="array" ref="G408">_FV(PivotData[[#This Row],[Country]],"Image")</f>
        <v>#VALUE!</v>
      </c>
      <c r="H408" t="s">
        <v>211</v>
      </c>
      <c r="I408" t="s">
        <v>214</v>
      </c>
      <c r="J408">
        <v>1520</v>
      </c>
      <c r="K408">
        <v>260</v>
      </c>
      <c r="L408">
        <v>20</v>
      </c>
      <c r="M408">
        <v>30400</v>
      </c>
      <c r="N408">
        <v>2432</v>
      </c>
      <c r="O408">
        <v>27968</v>
      </c>
      <c r="P408">
        <v>15200</v>
      </c>
      <c r="Q408">
        <v>12768</v>
      </c>
      <c r="R408" s="53">
        <v>41944</v>
      </c>
      <c r="S408">
        <v>11</v>
      </c>
      <c r="T408" t="s">
        <v>207</v>
      </c>
      <c r="U408">
        <v>2014</v>
      </c>
    </row>
    <row r="409" spans="5:21" outlineLevel="1" x14ac:dyDescent="0.25">
      <c r="E409" t="s">
        <v>193</v>
      </c>
      <c r="F409" t="e" vm="28">
        <v>#VALUE!</v>
      </c>
      <c r="G409" t="e" cm="1" vm="29">
        <f t="array" ref="G409">_FV(PivotData[[#This Row],[Country]],"Image")</f>
        <v>#VALUE!</v>
      </c>
      <c r="H409" t="s">
        <v>211</v>
      </c>
      <c r="I409" t="s">
        <v>214</v>
      </c>
      <c r="J409">
        <v>711</v>
      </c>
      <c r="K409">
        <v>260</v>
      </c>
      <c r="L409">
        <v>15</v>
      </c>
      <c r="M409">
        <v>10665</v>
      </c>
      <c r="N409">
        <v>853.2</v>
      </c>
      <c r="O409">
        <v>9811.7999999999993</v>
      </c>
      <c r="P409">
        <v>7110</v>
      </c>
      <c r="Q409">
        <v>2701.7999999999993</v>
      </c>
      <c r="R409" s="53">
        <v>41974</v>
      </c>
      <c r="S409">
        <v>12</v>
      </c>
      <c r="T409" t="s">
        <v>195</v>
      </c>
      <c r="U409">
        <v>2014</v>
      </c>
    </row>
    <row r="410" spans="5:21" outlineLevel="1" x14ac:dyDescent="0.25">
      <c r="E410" t="s">
        <v>198</v>
      </c>
      <c r="F410" t="e" vm="32">
        <v>#VALUE!</v>
      </c>
      <c r="G410" t="e" cm="1" vm="33">
        <f t="array" ref="G410">_FV(PivotData[[#This Row],[Country]],"Image")</f>
        <v>#VALUE!</v>
      </c>
      <c r="H410" t="s">
        <v>211</v>
      </c>
      <c r="I410" t="s">
        <v>214</v>
      </c>
      <c r="J410">
        <v>1375</v>
      </c>
      <c r="K410">
        <v>260</v>
      </c>
      <c r="L410">
        <v>12</v>
      </c>
      <c r="M410">
        <v>16500</v>
      </c>
      <c r="N410">
        <v>1320</v>
      </c>
      <c r="O410">
        <v>15180</v>
      </c>
      <c r="P410">
        <v>4125</v>
      </c>
      <c r="Q410">
        <v>11055</v>
      </c>
      <c r="R410" s="53">
        <v>41609</v>
      </c>
      <c r="S410">
        <v>12</v>
      </c>
      <c r="T410" t="s">
        <v>195</v>
      </c>
      <c r="U410">
        <v>2013</v>
      </c>
    </row>
    <row r="411" spans="5:21" outlineLevel="1" x14ac:dyDescent="0.25">
      <c r="E411" t="s">
        <v>201</v>
      </c>
      <c r="F411" t="e" vm="32">
        <v>#VALUE!</v>
      </c>
      <c r="G411" t="e" cm="1" vm="33">
        <f t="array" ref="G411">_FV(PivotData[[#This Row],[Country]],"Image")</f>
        <v>#VALUE!</v>
      </c>
      <c r="H411" t="s">
        <v>211</v>
      </c>
      <c r="I411" t="s">
        <v>214</v>
      </c>
      <c r="J411">
        <v>635</v>
      </c>
      <c r="K411">
        <v>260</v>
      </c>
      <c r="L411">
        <v>300</v>
      </c>
      <c r="M411">
        <v>190500</v>
      </c>
      <c r="N411">
        <v>15240</v>
      </c>
      <c r="O411">
        <v>175260</v>
      </c>
      <c r="P411">
        <v>158750</v>
      </c>
      <c r="Q411">
        <v>16510</v>
      </c>
      <c r="R411" s="53">
        <v>41974</v>
      </c>
      <c r="S411">
        <v>12</v>
      </c>
      <c r="T411" t="s">
        <v>195</v>
      </c>
      <c r="U411">
        <v>2014</v>
      </c>
    </row>
    <row r="412" spans="5:21" outlineLevel="1" x14ac:dyDescent="0.25">
      <c r="E412" t="s">
        <v>189</v>
      </c>
      <c r="F412" t="e" vm="34">
        <v>#VALUE!</v>
      </c>
      <c r="G412" t="e" cm="1" vm="35">
        <f t="array" ref="G412">_FV(PivotData[[#This Row],[Country]],"Image")</f>
        <v>#VALUE!</v>
      </c>
      <c r="H412" t="s">
        <v>209</v>
      </c>
      <c r="I412" t="s">
        <v>214</v>
      </c>
      <c r="J412">
        <v>436.5</v>
      </c>
      <c r="K412">
        <v>250</v>
      </c>
      <c r="L412">
        <v>20</v>
      </c>
      <c r="M412">
        <v>8730</v>
      </c>
      <c r="N412">
        <v>698.40000000000009</v>
      </c>
      <c r="O412">
        <v>8031.5999999999995</v>
      </c>
      <c r="P412">
        <v>4365</v>
      </c>
      <c r="Q412">
        <v>3666.5999999999995</v>
      </c>
      <c r="R412" s="53">
        <v>41821</v>
      </c>
      <c r="S412">
        <v>7</v>
      </c>
      <c r="T412" t="s">
        <v>200</v>
      </c>
      <c r="U412">
        <v>2014</v>
      </c>
    </row>
    <row r="413" spans="5:21" outlineLevel="1" x14ac:dyDescent="0.25">
      <c r="E413" t="s">
        <v>201</v>
      </c>
      <c r="F413" t="e" vm="26">
        <v>#VALUE!</v>
      </c>
      <c r="G413" t="e" cm="1" vm="27">
        <f t="array" ref="G413">_FV(PivotData[[#This Row],[Country]],"Image")</f>
        <v>#VALUE!</v>
      </c>
      <c r="H413" t="s">
        <v>190</v>
      </c>
      <c r="I413" t="s">
        <v>214</v>
      </c>
      <c r="J413">
        <v>1094</v>
      </c>
      <c r="K413">
        <v>3</v>
      </c>
      <c r="L413">
        <v>300</v>
      </c>
      <c r="M413">
        <v>328200</v>
      </c>
      <c r="N413">
        <v>29538</v>
      </c>
      <c r="O413">
        <v>298662</v>
      </c>
      <c r="P413">
        <v>273500</v>
      </c>
      <c r="Q413">
        <v>25162</v>
      </c>
      <c r="R413" s="53">
        <v>41791</v>
      </c>
      <c r="S413">
        <v>6</v>
      </c>
      <c r="T413" t="s">
        <v>194</v>
      </c>
      <c r="U413">
        <v>2014</v>
      </c>
    </row>
    <row r="414" spans="5:21" outlineLevel="1" x14ac:dyDescent="0.25">
      <c r="E414" t="s">
        <v>198</v>
      </c>
      <c r="F414" t="e" vm="32">
        <v>#VALUE!</v>
      </c>
      <c r="G414" t="e" cm="1" vm="33">
        <f t="array" ref="G414">_FV(PivotData[[#This Row],[Country]],"Image")</f>
        <v>#VALUE!</v>
      </c>
      <c r="H414" t="s">
        <v>190</v>
      </c>
      <c r="I414" t="s">
        <v>214</v>
      </c>
      <c r="J414">
        <v>367</v>
      </c>
      <c r="K414">
        <v>3</v>
      </c>
      <c r="L414">
        <v>12</v>
      </c>
      <c r="M414">
        <v>4404</v>
      </c>
      <c r="N414">
        <v>396.36</v>
      </c>
      <c r="O414">
        <v>4007.64</v>
      </c>
      <c r="P414">
        <v>1101</v>
      </c>
      <c r="Q414">
        <v>2906.64</v>
      </c>
      <c r="R414" s="53">
        <v>41548</v>
      </c>
      <c r="S414">
        <v>10</v>
      </c>
      <c r="T414" t="s">
        <v>204</v>
      </c>
      <c r="U414">
        <v>2013</v>
      </c>
    </row>
    <row r="415" spans="5:21" outlineLevel="1" x14ac:dyDescent="0.25">
      <c r="E415" t="s">
        <v>201</v>
      </c>
      <c r="F415" t="e" vm="26">
        <v>#VALUE!</v>
      </c>
      <c r="G415" t="e" cm="1" vm="27">
        <f t="array" ref="G415">_FV(PivotData[[#This Row],[Country]],"Image")</f>
        <v>#VALUE!</v>
      </c>
      <c r="H415" t="s">
        <v>196</v>
      </c>
      <c r="I415" t="s">
        <v>214</v>
      </c>
      <c r="J415">
        <v>3802.5</v>
      </c>
      <c r="K415">
        <v>5</v>
      </c>
      <c r="L415">
        <v>300</v>
      </c>
      <c r="M415">
        <v>1140750</v>
      </c>
      <c r="N415">
        <v>102667.5</v>
      </c>
      <c r="O415">
        <v>1038082.5</v>
      </c>
      <c r="P415">
        <v>950625</v>
      </c>
      <c r="Q415">
        <v>87457.5</v>
      </c>
      <c r="R415" s="53">
        <v>41730</v>
      </c>
      <c r="S415">
        <v>4</v>
      </c>
      <c r="T415" t="s">
        <v>210</v>
      </c>
      <c r="U415">
        <v>2014</v>
      </c>
    </row>
    <row r="416" spans="5:21" outlineLevel="1" x14ac:dyDescent="0.25">
      <c r="E416" t="s">
        <v>189</v>
      </c>
      <c r="F416" t="e" vm="30">
        <v>#VALUE!</v>
      </c>
      <c r="G416" t="e" cm="1" vm="31">
        <f t="array" ref="G416">_FV(PivotData[[#This Row],[Country]],"Image")</f>
        <v>#VALUE!</v>
      </c>
      <c r="H416" t="s">
        <v>196</v>
      </c>
      <c r="I416" t="s">
        <v>214</v>
      </c>
      <c r="J416">
        <v>1666</v>
      </c>
      <c r="K416">
        <v>5</v>
      </c>
      <c r="L416">
        <v>350</v>
      </c>
      <c r="M416">
        <v>583100</v>
      </c>
      <c r="N416">
        <v>52479</v>
      </c>
      <c r="O416">
        <v>530621</v>
      </c>
      <c r="P416">
        <v>433160</v>
      </c>
      <c r="Q416">
        <v>97461</v>
      </c>
      <c r="R416" s="53">
        <v>41760</v>
      </c>
      <c r="S416">
        <v>5</v>
      </c>
      <c r="T416" t="s">
        <v>213</v>
      </c>
      <c r="U416">
        <v>2014</v>
      </c>
    </row>
    <row r="417" spans="5:21" outlineLevel="1" x14ac:dyDescent="0.25">
      <c r="E417" t="s">
        <v>201</v>
      </c>
      <c r="F417" t="e" vm="30">
        <v>#VALUE!</v>
      </c>
      <c r="G417" t="e" cm="1" vm="31">
        <f t="array" ref="G417">_FV(PivotData[[#This Row],[Country]],"Image")</f>
        <v>#VALUE!</v>
      </c>
      <c r="H417" t="s">
        <v>196</v>
      </c>
      <c r="I417" t="s">
        <v>214</v>
      </c>
      <c r="J417">
        <v>322</v>
      </c>
      <c r="K417">
        <v>5</v>
      </c>
      <c r="L417">
        <v>300</v>
      </c>
      <c r="M417">
        <v>96600</v>
      </c>
      <c r="N417">
        <v>8694</v>
      </c>
      <c r="O417">
        <v>87906</v>
      </c>
      <c r="P417">
        <v>80500</v>
      </c>
      <c r="Q417">
        <v>7406</v>
      </c>
      <c r="R417" s="53">
        <v>41518</v>
      </c>
      <c r="S417">
        <v>9</v>
      </c>
      <c r="T417" t="s">
        <v>203</v>
      </c>
      <c r="U417">
        <v>2013</v>
      </c>
    </row>
    <row r="418" spans="5:21" outlineLevel="1" x14ac:dyDescent="0.25">
      <c r="E418" t="s">
        <v>198</v>
      </c>
      <c r="F418" t="e" vm="26">
        <v>#VALUE!</v>
      </c>
      <c r="G418" t="e" cm="1" vm="27">
        <f t="array" ref="G418">_FV(PivotData[[#This Row],[Country]],"Image")</f>
        <v>#VALUE!</v>
      </c>
      <c r="H418" t="s">
        <v>196</v>
      </c>
      <c r="I418" t="s">
        <v>214</v>
      </c>
      <c r="J418">
        <v>2321</v>
      </c>
      <c r="K418">
        <v>5</v>
      </c>
      <c r="L418">
        <v>12</v>
      </c>
      <c r="M418">
        <v>27852</v>
      </c>
      <c r="N418">
        <v>2506.6799999999998</v>
      </c>
      <c r="O418">
        <v>25345.32</v>
      </c>
      <c r="P418">
        <v>6963</v>
      </c>
      <c r="Q418">
        <v>18382.32</v>
      </c>
      <c r="R418" s="53">
        <v>41944</v>
      </c>
      <c r="S418">
        <v>11</v>
      </c>
      <c r="T418" t="s">
        <v>207</v>
      </c>
      <c r="U418">
        <v>2014</v>
      </c>
    </row>
    <row r="419" spans="5:21" outlineLevel="1" x14ac:dyDescent="0.25">
      <c r="E419" t="s">
        <v>199</v>
      </c>
      <c r="F419" t="e" vm="30">
        <v>#VALUE!</v>
      </c>
      <c r="G419" t="e" cm="1" vm="31">
        <f t="array" ref="G419">_FV(PivotData[[#This Row],[Country]],"Image")</f>
        <v>#VALUE!</v>
      </c>
      <c r="H419" t="s">
        <v>196</v>
      </c>
      <c r="I419" t="s">
        <v>214</v>
      </c>
      <c r="J419">
        <v>1857</v>
      </c>
      <c r="K419">
        <v>5</v>
      </c>
      <c r="L419">
        <v>125</v>
      </c>
      <c r="M419">
        <v>232125</v>
      </c>
      <c r="N419">
        <v>20891.25</v>
      </c>
      <c r="O419">
        <v>211233.75</v>
      </c>
      <c r="P419">
        <v>222840</v>
      </c>
      <c r="Q419">
        <v>-11606.25</v>
      </c>
      <c r="R419" s="53">
        <v>41579</v>
      </c>
      <c r="S419">
        <v>11</v>
      </c>
      <c r="T419" t="s">
        <v>207</v>
      </c>
      <c r="U419">
        <v>2013</v>
      </c>
    </row>
    <row r="420" spans="5:21" outlineLevel="1" x14ac:dyDescent="0.25">
      <c r="E420" t="s">
        <v>189</v>
      </c>
      <c r="F420" t="e" vm="26">
        <v>#VALUE!</v>
      </c>
      <c r="G420" t="e" cm="1" vm="27">
        <f t="array" ref="G420">_FV(PivotData[[#This Row],[Country]],"Image")</f>
        <v>#VALUE!</v>
      </c>
      <c r="H420" t="s">
        <v>196</v>
      </c>
      <c r="I420" t="s">
        <v>214</v>
      </c>
      <c r="J420">
        <v>1611</v>
      </c>
      <c r="K420">
        <v>5</v>
      </c>
      <c r="L420">
        <v>7</v>
      </c>
      <c r="M420">
        <v>11277</v>
      </c>
      <c r="N420">
        <v>1014.93</v>
      </c>
      <c r="O420">
        <v>10262.07</v>
      </c>
      <c r="P420">
        <v>8055</v>
      </c>
      <c r="Q420">
        <v>2207.0699999999997</v>
      </c>
      <c r="R420" s="53">
        <v>41609</v>
      </c>
      <c r="S420">
        <v>12</v>
      </c>
      <c r="T420" t="s">
        <v>195</v>
      </c>
      <c r="U420">
        <v>2013</v>
      </c>
    </row>
    <row r="421" spans="5:21" outlineLevel="1" x14ac:dyDescent="0.25">
      <c r="E421" t="s">
        <v>199</v>
      </c>
      <c r="F421" t="e" vm="34">
        <v>#VALUE!</v>
      </c>
      <c r="G421" t="e" cm="1" vm="35">
        <f t="array" ref="G421">_FV(PivotData[[#This Row],[Country]],"Image")</f>
        <v>#VALUE!</v>
      </c>
      <c r="H421" t="s">
        <v>196</v>
      </c>
      <c r="I421" t="s">
        <v>214</v>
      </c>
      <c r="J421">
        <v>2797</v>
      </c>
      <c r="K421">
        <v>5</v>
      </c>
      <c r="L421">
        <v>125</v>
      </c>
      <c r="M421">
        <v>349625</v>
      </c>
      <c r="N421">
        <v>31466.25</v>
      </c>
      <c r="O421">
        <v>318158.75</v>
      </c>
      <c r="P421">
        <v>335640</v>
      </c>
      <c r="Q421">
        <v>-17481.25</v>
      </c>
      <c r="R421" s="53">
        <v>41974</v>
      </c>
      <c r="S421">
        <v>12</v>
      </c>
      <c r="T421" t="s">
        <v>195</v>
      </c>
      <c r="U421">
        <v>2014</v>
      </c>
    </row>
    <row r="422" spans="5:21" outlineLevel="1" x14ac:dyDescent="0.25">
      <c r="E422" t="s">
        <v>201</v>
      </c>
      <c r="F422" t="e" vm="28">
        <v>#VALUE!</v>
      </c>
      <c r="G422" t="e" cm="1" vm="29">
        <f t="array" ref="G422">_FV(PivotData[[#This Row],[Country]],"Image")</f>
        <v>#VALUE!</v>
      </c>
      <c r="H422" t="s">
        <v>196</v>
      </c>
      <c r="I422" t="s">
        <v>214</v>
      </c>
      <c r="J422">
        <v>334</v>
      </c>
      <c r="K422">
        <v>5</v>
      </c>
      <c r="L422">
        <v>300</v>
      </c>
      <c r="M422">
        <v>100200</v>
      </c>
      <c r="N422">
        <v>9018</v>
      </c>
      <c r="O422">
        <v>91182</v>
      </c>
      <c r="P422">
        <v>83500</v>
      </c>
      <c r="Q422">
        <v>7682</v>
      </c>
      <c r="R422" s="53">
        <v>41609</v>
      </c>
      <c r="S422">
        <v>12</v>
      </c>
      <c r="T422" t="s">
        <v>195</v>
      </c>
      <c r="U422">
        <v>2013</v>
      </c>
    </row>
    <row r="423" spans="5:21" outlineLevel="1" x14ac:dyDescent="0.25">
      <c r="E423" t="s">
        <v>201</v>
      </c>
      <c r="F423" t="e" vm="32">
        <v>#VALUE!</v>
      </c>
      <c r="G423" t="e" cm="1" vm="33">
        <f t="array" ref="G423">_FV(PivotData[[#This Row],[Country]],"Image")</f>
        <v>#VALUE!</v>
      </c>
      <c r="H423" t="s">
        <v>205</v>
      </c>
      <c r="I423" t="s">
        <v>214</v>
      </c>
      <c r="J423">
        <v>2565</v>
      </c>
      <c r="K423">
        <v>10</v>
      </c>
      <c r="L423">
        <v>300</v>
      </c>
      <c r="M423">
        <v>769500</v>
      </c>
      <c r="N423">
        <v>69255</v>
      </c>
      <c r="O423">
        <v>700245</v>
      </c>
      <c r="P423">
        <v>641250</v>
      </c>
      <c r="Q423">
        <v>58995</v>
      </c>
      <c r="R423" s="53">
        <v>41640</v>
      </c>
      <c r="S423">
        <v>1</v>
      </c>
      <c r="T423" t="s">
        <v>192</v>
      </c>
      <c r="U423">
        <v>2014</v>
      </c>
    </row>
    <row r="424" spans="5:21" outlineLevel="1" x14ac:dyDescent="0.25">
      <c r="E424" t="s">
        <v>189</v>
      </c>
      <c r="F424" t="e" vm="32">
        <v>#VALUE!</v>
      </c>
      <c r="G424" t="e" cm="1" vm="33">
        <f t="array" ref="G424">_FV(PivotData[[#This Row],[Country]],"Image")</f>
        <v>#VALUE!</v>
      </c>
      <c r="H424" t="s">
        <v>205</v>
      </c>
      <c r="I424" t="s">
        <v>214</v>
      </c>
      <c r="J424">
        <v>2417</v>
      </c>
      <c r="K424">
        <v>10</v>
      </c>
      <c r="L424">
        <v>350</v>
      </c>
      <c r="M424">
        <v>845950</v>
      </c>
      <c r="N424">
        <v>76135.5</v>
      </c>
      <c r="O424">
        <v>769814.5</v>
      </c>
      <c r="P424">
        <v>628420</v>
      </c>
      <c r="Q424">
        <v>141394.5</v>
      </c>
      <c r="R424" s="53">
        <v>41640</v>
      </c>
      <c r="S424">
        <v>1</v>
      </c>
      <c r="T424" t="s">
        <v>192</v>
      </c>
      <c r="U424">
        <v>2014</v>
      </c>
    </row>
    <row r="425" spans="5:21" outlineLevel="1" x14ac:dyDescent="0.25">
      <c r="E425" t="s">
        <v>193</v>
      </c>
      <c r="F425" t="e" vm="34">
        <v>#VALUE!</v>
      </c>
      <c r="G425" t="e" cm="1" vm="35">
        <f t="array" ref="G425">_FV(PivotData[[#This Row],[Country]],"Image")</f>
        <v>#VALUE!</v>
      </c>
      <c r="H425" t="s">
        <v>205</v>
      </c>
      <c r="I425" t="s">
        <v>214</v>
      </c>
      <c r="J425">
        <v>3675</v>
      </c>
      <c r="K425">
        <v>10</v>
      </c>
      <c r="L425">
        <v>15</v>
      </c>
      <c r="M425">
        <v>55125</v>
      </c>
      <c r="N425">
        <v>4961.25</v>
      </c>
      <c r="O425">
        <v>50163.75</v>
      </c>
      <c r="P425">
        <v>36750</v>
      </c>
      <c r="Q425">
        <v>13413.75</v>
      </c>
      <c r="R425" s="53">
        <v>41730</v>
      </c>
      <c r="S425">
        <v>4</v>
      </c>
      <c r="T425" t="s">
        <v>210</v>
      </c>
      <c r="U425">
        <v>2014</v>
      </c>
    </row>
    <row r="426" spans="5:21" outlineLevel="1" x14ac:dyDescent="0.25">
      <c r="E426" t="s">
        <v>201</v>
      </c>
      <c r="F426" t="e" vm="26">
        <v>#VALUE!</v>
      </c>
      <c r="G426" t="e" cm="1" vm="27">
        <f t="array" ref="G426">_FV(PivotData[[#This Row],[Country]],"Image")</f>
        <v>#VALUE!</v>
      </c>
      <c r="H426" t="s">
        <v>205</v>
      </c>
      <c r="I426" t="s">
        <v>214</v>
      </c>
      <c r="J426">
        <v>1094</v>
      </c>
      <c r="K426">
        <v>10</v>
      </c>
      <c r="L426">
        <v>300</v>
      </c>
      <c r="M426">
        <v>328200</v>
      </c>
      <c r="N426">
        <v>29538</v>
      </c>
      <c r="O426">
        <v>298662</v>
      </c>
      <c r="P426">
        <v>273500</v>
      </c>
      <c r="Q426">
        <v>25162</v>
      </c>
      <c r="R426" s="53">
        <v>41791</v>
      </c>
      <c r="S426">
        <v>6</v>
      </c>
      <c r="T426" t="s">
        <v>194</v>
      </c>
      <c r="U426">
        <v>2014</v>
      </c>
    </row>
    <row r="427" spans="5:21" outlineLevel="1" x14ac:dyDescent="0.25">
      <c r="E427" t="s">
        <v>193</v>
      </c>
      <c r="F427" t="e" vm="30">
        <v>#VALUE!</v>
      </c>
      <c r="G427" t="e" cm="1" vm="31">
        <f t="array" ref="G427">_FV(PivotData[[#This Row],[Country]],"Image")</f>
        <v>#VALUE!</v>
      </c>
      <c r="H427" t="s">
        <v>205</v>
      </c>
      <c r="I427" t="s">
        <v>214</v>
      </c>
      <c r="J427">
        <v>1227</v>
      </c>
      <c r="K427">
        <v>10</v>
      </c>
      <c r="L427">
        <v>15</v>
      </c>
      <c r="M427">
        <v>18405</v>
      </c>
      <c r="N427">
        <v>1656.45</v>
      </c>
      <c r="O427">
        <v>16748.55</v>
      </c>
      <c r="P427">
        <v>12270</v>
      </c>
      <c r="Q427">
        <v>4478.5499999999993</v>
      </c>
      <c r="R427" s="53">
        <v>41913</v>
      </c>
      <c r="S427">
        <v>10</v>
      </c>
      <c r="T427" t="s">
        <v>204</v>
      </c>
      <c r="U427">
        <v>2014</v>
      </c>
    </row>
    <row r="428" spans="5:21" outlineLevel="1" x14ac:dyDescent="0.25">
      <c r="E428" t="s">
        <v>198</v>
      </c>
      <c r="F428" t="e" vm="32">
        <v>#VALUE!</v>
      </c>
      <c r="G428" t="e" cm="1" vm="33">
        <f t="array" ref="G428">_FV(PivotData[[#This Row],[Country]],"Image")</f>
        <v>#VALUE!</v>
      </c>
      <c r="H428" t="s">
        <v>205</v>
      </c>
      <c r="I428" t="s">
        <v>214</v>
      </c>
      <c r="J428">
        <v>367</v>
      </c>
      <c r="K428">
        <v>10</v>
      </c>
      <c r="L428">
        <v>12</v>
      </c>
      <c r="M428">
        <v>4404</v>
      </c>
      <c r="N428">
        <v>396.36</v>
      </c>
      <c r="O428">
        <v>4007.64</v>
      </c>
      <c r="P428">
        <v>1101</v>
      </c>
      <c r="Q428">
        <v>2906.64</v>
      </c>
      <c r="R428" s="53">
        <v>41548</v>
      </c>
      <c r="S428">
        <v>10</v>
      </c>
      <c r="T428" t="s">
        <v>204</v>
      </c>
      <c r="U428">
        <v>2013</v>
      </c>
    </row>
    <row r="429" spans="5:21" outlineLevel="1" x14ac:dyDescent="0.25">
      <c r="E429" t="s">
        <v>201</v>
      </c>
      <c r="F429" t="e" vm="30">
        <v>#VALUE!</v>
      </c>
      <c r="G429" t="e" cm="1" vm="31">
        <f t="array" ref="G429">_FV(PivotData[[#This Row],[Country]],"Image")</f>
        <v>#VALUE!</v>
      </c>
      <c r="H429" t="s">
        <v>205</v>
      </c>
      <c r="I429" t="s">
        <v>214</v>
      </c>
      <c r="J429">
        <v>1324</v>
      </c>
      <c r="K429">
        <v>10</v>
      </c>
      <c r="L429">
        <v>300</v>
      </c>
      <c r="M429">
        <v>397200</v>
      </c>
      <c r="N429">
        <v>35748</v>
      </c>
      <c r="O429">
        <v>361452</v>
      </c>
      <c r="P429">
        <v>331000</v>
      </c>
      <c r="Q429">
        <v>30452</v>
      </c>
      <c r="R429" s="53">
        <v>41944</v>
      </c>
      <c r="S429">
        <v>11</v>
      </c>
      <c r="T429" t="s">
        <v>207</v>
      </c>
      <c r="U429">
        <v>2014</v>
      </c>
    </row>
    <row r="430" spans="5:21" outlineLevel="1" x14ac:dyDescent="0.25">
      <c r="E430" t="s">
        <v>198</v>
      </c>
      <c r="F430" t="e" vm="28">
        <v>#VALUE!</v>
      </c>
      <c r="G430" t="e" cm="1" vm="29">
        <f t="array" ref="G430">_FV(PivotData[[#This Row],[Country]],"Image")</f>
        <v>#VALUE!</v>
      </c>
      <c r="H430" t="s">
        <v>205</v>
      </c>
      <c r="I430" t="s">
        <v>214</v>
      </c>
      <c r="J430">
        <v>1775</v>
      </c>
      <c r="K430">
        <v>10</v>
      </c>
      <c r="L430">
        <v>12</v>
      </c>
      <c r="M430">
        <v>21300</v>
      </c>
      <c r="N430">
        <v>1917</v>
      </c>
      <c r="O430">
        <v>19383</v>
      </c>
      <c r="P430">
        <v>5325</v>
      </c>
      <c r="Q430">
        <v>14058</v>
      </c>
      <c r="R430" s="53">
        <v>41579</v>
      </c>
      <c r="S430">
        <v>11</v>
      </c>
      <c r="T430" t="s">
        <v>207</v>
      </c>
      <c r="U430">
        <v>2013</v>
      </c>
    </row>
    <row r="431" spans="5:21" outlineLevel="1" x14ac:dyDescent="0.25">
      <c r="E431" t="s">
        <v>199</v>
      </c>
      <c r="F431" t="e" vm="34">
        <v>#VALUE!</v>
      </c>
      <c r="G431" t="e" cm="1" vm="35">
        <f t="array" ref="G431">_FV(PivotData[[#This Row],[Country]],"Image")</f>
        <v>#VALUE!</v>
      </c>
      <c r="H431" t="s">
        <v>205</v>
      </c>
      <c r="I431" t="s">
        <v>214</v>
      </c>
      <c r="J431">
        <v>2797</v>
      </c>
      <c r="K431">
        <v>10</v>
      </c>
      <c r="L431">
        <v>125</v>
      </c>
      <c r="M431">
        <v>349625</v>
      </c>
      <c r="N431">
        <v>31466.25</v>
      </c>
      <c r="O431">
        <v>318158.75</v>
      </c>
      <c r="P431">
        <v>335640</v>
      </c>
      <c r="Q431">
        <v>-17481.25</v>
      </c>
      <c r="R431" s="53">
        <v>41974</v>
      </c>
      <c r="S431">
        <v>12</v>
      </c>
      <c r="T431" t="s">
        <v>195</v>
      </c>
      <c r="U431">
        <v>2014</v>
      </c>
    </row>
    <row r="432" spans="5:21" outlineLevel="1" x14ac:dyDescent="0.25">
      <c r="E432" t="s">
        <v>193</v>
      </c>
      <c r="F432" t="e" vm="32">
        <v>#VALUE!</v>
      </c>
      <c r="G432" t="e" cm="1" vm="33">
        <f t="array" ref="G432">_FV(PivotData[[#This Row],[Country]],"Image")</f>
        <v>#VALUE!</v>
      </c>
      <c r="H432" t="s">
        <v>208</v>
      </c>
      <c r="I432" t="s">
        <v>214</v>
      </c>
      <c r="J432">
        <v>245</v>
      </c>
      <c r="K432">
        <v>120</v>
      </c>
      <c r="L432">
        <v>15</v>
      </c>
      <c r="M432">
        <v>3675</v>
      </c>
      <c r="N432">
        <v>330.75</v>
      </c>
      <c r="O432">
        <v>3344.25</v>
      </c>
      <c r="P432">
        <v>2450</v>
      </c>
      <c r="Q432">
        <v>894.25</v>
      </c>
      <c r="R432" s="53">
        <v>41760</v>
      </c>
      <c r="S432">
        <v>5</v>
      </c>
      <c r="T432" t="s">
        <v>213</v>
      </c>
      <c r="U432">
        <v>2014</v>
      </c>
    </row>
    <row r="433" spans="5:21" outlineLevel="1" x14ac:dyDescent="0.25">
      <c r="E433" t="s">
        <v>201</v>
      </c>
      <c r="F433" t="e" vm="26">
        <v>#VALUE!</v>
      </c>
      <c r="G433" t="e" cm="1" vm="27">
        <f t="array" ref="G433">_FV(PivotData[[#This Row],[Country]],"Image")</f>
        <v>#VALUE!</v>
      </c>
      <c r="H433" t="s">
        <v>208</v>
      </c>
      <c r="I433" t="s">
        <v>214</v>
      </c>
      <c r="J433">
        <v>3793.5</v>
      </c>
      <c r="K433">
        <v>120</v>
      </c>
      <c r="L433">
        <v>300</v>
      </c>
      <c r="M433">
        <v>1138050</v>
      </c>
      <c r="N433">
        <v>102424.5</v>
      </c>
      <c r="O433">
        <v>1035625.5</v>
      </c>
      <c r="P433">
        <v>948375</v>
      </c>
      <c r="Q433">
        <v>87250.5</v>
      </c>
      <c r="R433" s="53">
        <v>41821</v>
      </c>
      <c r="S433">
        <v>7</v>
      </c>
      <c r="T433" t="s">
        <v>200</v>
      </c>
      <c r="U433">
        <v>2014</v>
      </c>
    </row>
    <row r="434" spans="5:21" outlineLevel="1" x14ac:dyDescent="0.25">
      <c r="E434" t="s">
        <v>189</v>
      </c>
      <c r="F434" t="e" vm="28">
        <v>#VALUE!</v>
      </c>
      <c r="G434" t="e" cm="1" vm="29">
        <f t="array" ref="G434">_FV(PivotData[[#This Row],[Country]],"Image")</f>
        <v>#VALUE!</v>
      </c>
      <c r="H434" t="s">
        <v>208</v>
      </c>
      <c r="I434" t="s">
        <v>214</v>
      </c>
      <c r="J434">
        <v>1307</v>
      </c>
      <c r="K434">
        <v>120</v>
      </c>
      <c r="L434">
        <v>350</v>
      </c>
      <c r="M434">
        <v>457450</v>
      </c>
      <c r="N434">
        <v>41170.5</v>
      </c>
      <c r="O434">
        <v>416279.5</v>
      </c>
      <c r="P434">
        <v>339820</v>
      </c>
      <c r="Q434">
        <v>76459.5</v>
      </c>
      <c r="R434" s="53">
        <v>41821</v>
      </c>
      <c r="S434">
        <v>7</v>
      </c>
      <c r="T434" t="s">
        <v>200</v>
      </c>
      <c r="U434">
        <v>2014</v>
      </c>
    </row>
    <row r="435" spans="5:21" outlineLevel="1" x14ac:dyDescent="0.25">
      <c r="E435" t="s">
        <v>199</v>
      </c>
      <c r="F435" t="e" vm="26">
        <v>#VALUE!</v>
      </c>
      <c r="G435" t="e" cm="1" vm="27">
        <f t="array" ref="G435">_FV(PivotData[[#This Row],[Country]],"Image")</f>
        <v>#VALUE!</v>
      </c>
      <c r="H435" t="s">
        <v>208</v>
      </c>
      <c r="I435" t="s">
        <v>214</v>
      </c>
      <c r="J435">
        <v>567</v>
      </c>
      <c r="K435">
        <v>120</v>
      </c>
      <c r="L435">
        <v>125</v>
      </c>
      <c r="M435">
        <v>70875</v>
      </c>
      <c r="N435">
        <v>6378.75</v>
      </c>
      <c r="O435">
        <v>64496.25</v>
      </c>
      <c r="P435">
        <v>68040</v>
      </c>
      <c r="Q435">
        <v>-3543.75</v>
      </c>
      <c r="R435" s="53">
        <v>41883</v>
      </c>
      <c r="S435">
        <v>9</v>
      </c>
      <c r="T435" t="s">
        <v>203</v>
      </c>
      <c r="U435">
        <v>2014</v>
      </c>
    </row>
    <row r="436" spans="5:21" outlineLevel="1" x14ac:dyDescent="0.25">
      <c r="E436" t="s">
        <v>199</v>
      </c>
      <c r="F436" t="e" vm="32">
        <v>#VALUE!</v>
      </c>
      <c r="G436" t="e" cm="1" vm="33">
        <f t="array" ref="G436">_FV(PivotData[[#This Row],[Country]],"Image")</f>
        <v>#VALUE!</v>
      </c>
      <c r="H436" t="s">
        <v>208</v>
      </c>
      <c r="I436" t="s">
        <v>214</v>
      </c>
      <c r="J436">
        <v>2110</v>
      </c>
      <c r="K436">
        <v>120</v>
      </c>
      <c r="L436">
        <v>125</v>
      </c>
      <c r="M436">
        <v>263750</v>
      </c>
      <c r="N436">
        <v>23737.5</v>
      </c>
      <c r="O436">
        <v>240012.5</v>
      </c>
      <c r="P436">
        <v>253200</v>
      </c>
      <c r="Q436">
        <v>-13187.5</v>
      </c>
      <c r="R436" s="53">
        <v>41883</v>
      </c>
      <c r="S436">
        <v>9</v>
      </c>
      <c r="T436" t="s">
        <v>203</v>
      </c>
      <c r="U436">
        <v>2014</v>
      </c>
    </row>
    <row r="437" spans="5:21" outlineLevel="1" x14ac:dyDescent="0.25">
      <c r="E437" t="s">
        <v>189</v>
      </c>
      <c r="F437" t="e" vm="26">
        <v>#VALUE!</v>
      </c>
      <c r="G437" t="e" cm="1" vm="27">
        <f t="array" ref="G437">_FV(PivotData[[#This Row],[Country]],"Image")</f>
        <v>#VALUE!</v>
      </c>
      <c r="H437" t="s">
        <v>208</v>
      </c>
      <c r="I437" t="s">
        <v>214</v>
      </c>
      <c r="J437">
        <v>1269</v>
      </c>
      <c r="K437">
        <v>120</v>
      </c>
      <c r="L437">
        <v>350</v>
      </c>
      <c r="M437">
        <v>444150</v>
      </c>
      <c r="N437">
        <v>39973.5</v>
      </c>
      <c r="O437">
        <v>404176.5</v>
      </c>
      <c r="P437">
        <v>329940</v>
      </c>
      <c r="Q437">
        <v>74236.5</v>
      </c>
      <c r="R437" s="53">
        <v>41913</v>
      </c>
      <c r="S437">
        <v>10</v>
      </c>
      <c r="T437" t="s">
        <v>204</v>
      </c>
      <c r="U437">
        <v>2014</v>
      </c>
    </row>
    <row r="438" spans="5:21" outlineLevel="1" x14ac:dyDescent="0.25">
      <c r="E438" t="s">
        <v>198</v>
      </c>
      <c r="F438" t="e" vm="34">
        <v>#VALUE!</v>
      </c>
      <c r="G438" t="e" cm="1" vm="35">
        <f t="array" ref="G438">_FV(PivotData[[#This Row],[Country]],"Image")</f>
        <v>#VALUE!</v>
      </c>
      <c r="H438" t="s">
        <v>209</v>
      </c>
      <c r="I438" t="s">
        <v>214</v>
      </c>
      <c r="J438">
        <v>1956</v>
      </c>
      <c r="K438">
        <v>250</v>
      </c>
      <c r="L438">
        <v>12</v>
      </c>
      <c r="M438">
        <v>23472</v>
      </c>
      <c r="N438">
        <v>2112.48</v>
      </c>
      <c r="O438">
        <v>21359.52</v>
      </c>
      <c r="P438">
        <v>5868</v>
      </c>
      <c r="Q438">
        <v>15491.52</v>
      </c>
      <c r="R438" s="53">
        <v>41640</v>
      </c>
      <c r="S438">
        <v>1</v>
      </c>
      <c r="T438" t="s">
        <v>192</v>
      </c>
      <c r="U438">
        <v>2014</v>
      </c>
    </row>
    <row r="439" spans="5:21" outlineLevel="1" x14ac:dyDescent="0.25">
      <c r="E439" t="s">
        <v>201</v>
      </c>
      <c r="F439" t="e" vm="28">
        <v>#VALUE!</v>
      </c>
      <c r="G439" t="e" cm="1" vm="29">
        <f t="array" ref="G439">_FV(PivotData[[#This Row],[Country]],"Image")</f>
        <v>#VALUE!</v>
      </c>
      <c r="H439" t="s">
        <v>209</v>
      </c>
      <c r="I439" t="s">
        <v>214</v>
      </c>
      <c r="J439">
        <v>2659</v>
      </c>
      <c r="K439">
        <v>250</v>
      </c>
      <c r="L439">
        <v>300</v>
      </c>
      <c r="M439">
        <v>797700</v>
      </c>
      <c r="N439">
        <v>71793</v>
      </c>
      <c r="O439">
        <v>725907</v>
      </c>
      <c r="P439">
        <v>664750</v>
      </c>
      <c r="Q439">
        <v>61157</v>
      </c>
      <c r="R439" s="53">
        <v>41671</v>
      </c>
      <c r="S439">
        <v>2</v>
      </c>
      <c r="T439" t="s">
        <v>206</v>
      </c>
      <c r="U439">
        <v>2014</v>
      </c>
    </row>
    <row r="440" spans="5:21" outlineLevel="1" x14ac:dyDescent="0.25">
      <c r="E440" t="s">
        <v>189</v>
      </c>
      <c r="F440" t="e" vm="34">
        <v>#VALUE!</v>
      </c>
      <c r="G440" t="e" cm="1" vm="35">
        <f t="array" ref="G440">_FV(PivotData[[#This Row],[Country]],"Image")</f>
        <v>#VALUE!</v>
      </c>
      <c r="H440" t="s">
        <v>209</v>
      </c>
      <c r="I440" t="s">
        <v>214</v>
      </c>
      <c r="J440">
        <v>1351.5</v>
      </c>
      <c r="K440">
        <v>250</v>
      </c>
      <c r="L440">
        <v>350</v>
      </c>
      <c r="M440">
        <v>473025</v>
      </c>
      <c r="N440">
        <v>42572.25</v>
      </c>
      <c r="O440">
        <v>430452.75</v>
      </c>
      <c r="P440">
        <v>351390</v>
      </c>
      <c r="Q440">
        <v>79062.75</v>
      </c>
      <c r="R440" s="53">
        <v>41730</v>
      </c>
      <c r="S440">
        <v>4</v>
      </c>
      <c r="T440" t="s">
        <v>210</v>
      </c>
      <c r="U440">
        <v>2014</v>
      </c>
    </row>
    <row r="441" spans="5:21" outlineLevel="1" x14ac:dyDescent="0.25">
      <c r="E441" t="s">
        <v>198</v>
      </c>
      <c r="F441" t="e" vm="28">
        <v>#VALUE!</v>
      </c>
      <c r="G441" t="e" cm="1" vm="29">
        <f t="array" ref="G441">_FV(PivotData[[#This Row],[Country]],"Image")</f>
        <v>#VALUE!</v>
      </c>
      <c r="H441" t="s">
        <v>209</v>
      </c>
      <c r="I441" t="s">
        <v>214</v>
      </c>
      <c r="J441">
        <v>880</v>
      </c>
      <c r="K441">
        <v>250</v>
      </c>
      <c r="L441">
        <v>12</v>
      </c>
      <c r="M441">
        <v>10560</v>
      </c>
      <c r="N441">
        <v>950.4</v>
      </c>
      <c r="O441">
        <v>9609.6</v>
      </c>
      <c r="P441">
        <v>2640</v>
      </c>
      <c r="Q441">
        <v>6969.6</v>
      </c>
      <c r="R441" s="53">
        <v>41760</v>
      </c>
      <c r="S441">
        <v>5</v>
      </c>
      <c r="T441" t="s">
        <v>213</v>
      </c>
      <c r="U441">
        <v>2014</v>
      </c>
    </row>
    <row r="442" spans="5:21" outlineLevel="1" x14ac:dyDescent="0.25">
      <c r="E442" t="s">
        <v>201</v>
      </c>
      <c r="F442" t="e" vm="34">
        <v>#VALUE!</v>
      </c>
      <c r="G442" t="e" cm="1" vm="35">
        <f t="array" ref="G442">_FV(PivotData[[#This Row],[Country]],"Image")</f>
        <v>#VALUE!</v>
      </c>
      <c r="H442" t="s">
        <v>209</v>
      </c>
      <c r="I442" t="s">
        <v>214</v>
      </c>
      <c r="J442">
        <v>1867</v>
      </c>
      <c r="K442">
        <v>250</v>
      </c>
      <c r="L442">
        <v>300</v>
      </c>
      <c r="M442">
        <v>560100</v>
      </c>
      <c r="N442">
        <v>50409</v>
      </c>
      <c r="O442">
        <v>509691</v>
      </c>
      <c r="P442">
        <v>466750</v>
      </c>
      <c r="Q442">
        <v>42941</v>
      </c>
      <c r="R442" s="53">
        <v>41883</v>
      </c>
      <c r="S442">
        <v>9</v>
      </c>
      <c r="T442" t="s">
        <v>203</v>
      </c>
      <c r="U442">
        <v>2014</v>
      </c>
    </row>
    <row r="443" spans="5:21" outlineLevel="1" x14ac:dyDescent="0.25">
      <c r="E443" t="s">
        <v>198</v>
      </c>
      <c r="F443" t="e" vm="30">
        <v>#VALUE!</v>
      </c>
      <c r="G443" t="e" cm="1" vm="31">
        <f t="array" ref="G443">_FV(PivotData[[#This Row],[Country]],"Image")</f>
        <v>#VALUE!</v>
      </c>
      <c r="H443" t="s">
        <v>209</v>
      </c>
      <c r="I443" t="s">
        <v>214</v>
      </c>
      <c r="J443">
        <v>2234</v>
      </c>
      <c r="K443">
        <v>250</v>
      </c>
      <c r="L443">
        <v>12</v>
      </c>
      <c r="M443">
        <v>26808</v>
      </c>
      <c r="N443">
        <v>2412.7199999999998</v>
      </c>
      <c r="O443">
        <v>24395.279999999999</v>
      </c>
      <c r="P443">
        <v>6702</v>
      </c>
      <c r="Q443">
        <v>17693.28</v>
      </c>
      <c r="R443" s="53">
        <v>41518</v>
      </c>
      <c r="S443">
        <v>9</v>
      </c>
      <c r="T443" t="s">
        <v>203</v>
      </c>
      <c r="U443">
        <v>2013</v>
      </c>
    </row>
    <row r="444" spans="5:21" outlineLevel="1" x14ac:dyDescent="0.25">
      <c r="E444" t="s">
        <v>193</v>
      </c>
      <c r="F444" t="e" vm="30">
        <v>#VALUE!</v>
      </c>
      <c r="G444" t="e" cm="1" vm="31">
        <f t="array" ref="G444">_FV(PivotData[[#This Row],[Country]],"Image")</f>
        <v>#VALUE!</v>
      </c>
      <c r="H444" t="s">
        <v>209</v>
      </c>
      <c r="I444" t="s">
        <v>214</v>
      </c>
      <c r="J444">
        <v>1227</v>
      </c>
      <c r="K444">
        <v>250</v>
      </c>
      <c r="L444">
        <v>15</v>
      </c>
      <c r="M444">
        <v>18405</v>
      </c>
      <c r="N444">
        <v>1656.45</v>
      </c>
      <c r="O444">
        <v>16748.55</v>
      </c>
      <c r="P444">
        <v>12270</v>
      </c>
      <c r="Q444">
        <v>4478.5499999999993</v>
      </c>
      <c r="R444" s="53">
        <v>41913</v>
      </c>
      <c r="S444">
        <v>10</v>
      </c>
      <c r="T444" t="s">
        <v>204</v>
      </c>
      <c r="U444">
        <v>2014</v>
      </c>
    </row>
    <row r="445" spans="5:21" outlineLevel="1" x14ac:dyDescent="0.25">
      <c r="E445" t="s">
        <v>199</v>
      </c>
      <c r="F445" t="e" vm="32">
        <v>#VALUE!</v>
      </c>
      <c r="G445" t="e" cm="1" vm="33">
        <f t="array" ref="G445">_FV(PivotData[[#This Row],[Country]],"Image")</f>
        <v>#VALUE!</v>
      </c>
      <c r="H445" t="s">
        <v>209</v>
      </c>
      <c r="I445" t="s">
        <v>214</v>
      </c>
      <c r="J445">
        <v>877</v>
      </c>
      <c r="K445">
        <v>250</v>
      </c>
      <c r="L445">
        <v>125</v>
      </c>
      <c r="M445">
        <v>109625</v>
      </c>
      <c r="N445">
        <v>9866.25</v>
      </c>
      <c r="O445">
        <v>99758.75</v>
      </c>
      <c r="P445">
        <v>105240</v>
      </c>
      <c r="Q445">
        <v>-5481.25</v>
      </c>
      <c r="R445" s="53">
        <v>41944</v>
      </c>
      <c r="S445">
        <v>11</v>
      </c>
      <c r="T445" t="s">
        <v>207</v>
      </c>
      <c r="U445">
        <v>2014</v>
      </c>
    </row>
    <row r="446" spans="5:21" outlineLevel="1" x14ac:dyDescent="0.25">
      <c r="E446" t="s">
        <v>189</v>
      </c>
      <c r="F446" t="e" vm="34">
        <v>#VALUE!</v>
      </c>
      <c r="G446" t="e" cm="1" vm="35">
        <f t="array" ref="G446">_FV(PivotData[[#This Row],[Country]],"Image")</f>
        <v>#VALUE!</v>
      </c>
      <c r="H446" t="s">
        <v>211</v>
      </c>
      <c r="I446" t="s">
        <v>214</v>
      </c>
      <c r="J446">
        <v>2071</v>
      </c>
      <c r="K446">
        <v>260</v>
      </c>
      <c r="L446">
        <v>350</v>
      </c>
      <c r="M446">
        <v>724850</v>
      </c>
      <c r="N446">
        <v>65236.5</v>
      </c>
      <c r="O446">
        <v>659613.5</v>
      </c>
      <c r="P446">
        <v>538460</v>
      </c>
      <c r="Q446">
        <v>121153.5</v>
      </c>
      <c r="R446" s="53">
        <v>41883</v>
      </c>
      <c r="S446">
        <v>9</v>
      </c>
      <c r="T446" t="s">
        <v>203</v>
      </c>
      <c r="U446">
        <v>2014</v>
      </c>
    </row>
    <row r="447" spans="5:21" outlineLevel="1" x14ac:dyDescent="0.25">
      <c r="E447" t="s">
        <v>189</v>
      </c>
      <c r="F447" t="e" vm="26">
        <v>#VALUE!</v>
      </c>
      <c r="G447" t="e" cm="1" vm="27">
        <f t="array" ref="G447">_FV(PivotData[[#This Row],[Country]],"Image")</f>
        <v>#VALUE!</v>
      </c>
      <c r="H447" t="s">
        <v>211</v>
      </c>
      <c r="I447" t="s">
        <v>214</v>
      </c>
      <c r="J447">
        <v>1269</v>
      </c>
      <c r="K447">
        <v>260</v>
      </c>
      <c r="L447">
        <v>350</v>
      </c>
      <c r="M447">
        <v>444150</v>
      </c>
      <c r="N447">
        <v>39973.5</v>
      </c>
      <c r="O447">
        <v>404176.5</v>
      </c>
      <c r="P447">
        <v>329940</v>
      </c>
      <c r="Q447">
        <v>74236.5</v>
      </c>
      <c r="R447" s="53">
        <v>41913</v>
      </c>
      <c r="S447">
        <v>10</v>
      </c>
      <c r="T447" t="s">
        <v>204</v>
      </c>
      <c r="U447">
        <v>2014</v>
      </c>
    </row>
    <row r="448" spans="5:21" outlineLevel="1" x14ac:dyDescent="0.25">
      <c r="E448" t="s">
        <v>193</v>
      </c>
      <c r="F448" t="e" vm="28">
        <v>#VALUE!</v>
      </c>
      <c r="G448" t="e" cm="1" vm="29">
        <f t="array" ref="G448">_FV(PivotData[[#This Row],[Country]],"Image")</f>
        <v>#VALUE!</v>
      </c>
      <c r="H448" t="s">
        <v>211</v>
      </c>
      <c r="I448" t="s">
        <v>214</v>
      </c>
      <c r="J448">
        <v>970</v>
      </c>
      <c r="K448">
        <v>260</v>
      </c>
      <c r="L448">
        <v>15</v>
      </c>
      <c r="M448">
        <v>14550</v>
      </c>
      <c r="N448">
        <v>1309.5</v>
      </c>
      <c r="O448">
        <v>13240.5</v>
      </c>
      <c r="P448">
        <v>9700</v>
      </c>
      <c r="Q448">
        <v>3540.5</v>
      </c>
      <c r="R448" s="53">
        <v>41579</v>
      </c>
      <c r="S448">
        <v>11</v>
      </c>
      <c r="T448" t="s">
        <v>207</v>
      </c>
      <c r="U448">
        <v>2013</v>
      </c>
    </row>
    <row r="449" spans="5:21" outlineLevel="1" x14ac:dyDescent="0.25">
      <c r="E449" t="s">
        <v>189</v>
      </c>
      <c r="F449" t="e" vm="32">
        <v>#VALUE!</v>
      </c>
      <c r="G449" t="e" cm="1" vm="33">
        <f t="array" ref="G449">_FV(PivotData[[#This Row],[Country]],"Image")</f>
        <v>#VALUE!</v>
      </c>
      <c r="H449" t="s">
        <v>211</v>
      </c>
      <c r="I449" t="s">
        <v>214</v>
      </c>
      <c r="J449">
        <v>1694</v>
      </c>
      <c r="K449">
        <v>260</v>
      </c>
      <c r="L449">
        <v>20</v>
      </c>
      <c r="M449">
        <v>33880</v>
      </c>
      <c r="N449">
        <v>3049.2</v>
      </c>
      <c r="O449">
        <v>30830.799999999999</v>
      </c>
      <c r="P449">
        <v>16940</v>
      </c>
      <c r="Q449">
        <v>13890.8</v>
      </c>
      <c r="R449" s="53">
        <v>41944</v>
      </c>
      <c r="S449">
        <v>11</v>
      </c>
      <c r="T449" t="s">
        <v>207</v>
      </c>
      <c r="U449">
        <v>2014</v>
      </c>
    </row>
    <row r="450" spans="5:21" outlineLevel="1" x14ac:dyDescent="0.25">
      <c r="E450" t="s">
        <v>189</v>
      </c>
      <c r="F450" t="e" vm="28">
        <v>#VALUE!</v>
      </c>
      <c r="G450" t="e" cm="1" vm="29">
        <f t="array" ref="G450">_FV(PivotData[[#This Row],[Country]],"Image")</f>
        <v>#VALUE!</v>
      </c>
      <c r="H450" t="s">
        <v>190</v>
      </c>
      <c r="I450" t="s">
        <v>214</v>
      </c>
      <c r="J450">
        <v>663</v>
      </c>
      <c r="K450">
        <v>3</v>
      </c>
      <c r="L450">
        <v>20</v>
      </c>
      <c r="M450">
        <v>13260</v>
      </c>
      <c r="N450">
        <v>1193.4000000000001</v>
      </c>
      <c r="O450">
        <v>12066.6</v>
      </c>
      <c r="P450">
        <v>6630</v>
      </c>
      <c r="Q450">
        <v>5436.6</v>
      </c>
      <c r="R450" s="53">
        <v>41760</v>
      </c>
      <c r="S450">
        <v>5</v>
      </c>
      <c r="T450" t="s">
        <v>213</v>
      </c>
      <c r="U450">
        <v>2014</v>
      </c>
    </row>
    <row r="451" spans="5:21" outlineLevel="1" x14ac:dyDescent="0.25">
      <c r="E451" t="s">
        <v>189</v>
      </c>
      <c r="F451" t="e" vm="26">
        <v>#VALUE!</v>
      </c>
      <c r="G451" t="e" cm="1" vm="27">
        <f t="array" ref="G451">_FV(PivotData[[#This Row],[Country]],"Image")</f>
        <v>#VALUE!</v>
      </c>
      <c r="H451" t="s">
        <v>190</v>
      </c>
      <c r="I451" t="s">
        <v>214</v>
      </c>
      <c r="J451">
        <v>819</v>
      </c>
      <c r="K451">
        <v>3</v>
      </c>
      <c r="L451">
        <v>7</v>
      </c>
      <c r="M451">
        <v>5733</v>
      </c>
      <c r="N451">
        <v>515.97</v>
      </c>
      <c r="O451">
        <v>5217.03</v>
      </c>
      <c r="P451">
        <v>4095</v>
      </c>
      <c r="Q451">
        <v>1122.03</v>
      </c>
      <c r="R451" s="53">
        <v>41821</v>
      </c>
      <c r="S451">
        <v>7</v>
      </c>
      <c r="T451" t="s">
        <v>200</v>
      </c>
      <c r="U451">
        <v>2014</v>
      </c>
    </row>
    <row r="452" spans="5:21" outlineLevel="1" x14ac:dyDescent="0.25">
      <c r="E452" t="s">
        <v>198</v>
      </c>
      <c r="F452" t="e" vm="28">
        <v>#VALUE!</v>
      </c>
      <c r="G452" t="e" cm="1" vm="29">
        <f t="array" ref="G452">_FV(PivotData[[#This Row],[Country]],"Image")</f>
        <v>#VALUE!</v>
      </c>
      <c r="H452" t="s">
        <v>190</v>
      </c>
      <c r="I452" t="s">
        <v>214</v>
      </c>
      <c r="J452">
        <v>1580</v>
      </c>
      <c r="K452">
        <v>3</v>
      </c>
      <c r="L452">
        <v>12</v>
      </c>
      <c r="M452">
        <v>18960</v>
      </c>
      <c r="N452">
        <v>1706.4</v>
      </c>
      <c r="O452">
        <v>17253.599999999999</v>
      </c>
      <c r="P452">
        <v>4740</v>
      </c>
      <c r="Q452">
        <v>12513.599999999999</v>
      </c>
      <c r="R452" s="53">
        <v>41883</v>
      </c>
      <c r="S452">
        <v>9</v>
      </c>
      <c r="T452" t="s">
        <v>203</v>
      </c>
      <c r="U452">
        <v>2014</v>
      </c>
    </row>
    <row r="453" spans="5:21" outlineLevel="1" x14ac:dyDescent="0.25">
      <c r="E453" t="s">
        <v>189</v>
      </c>
      <c r="F453" t="e" vm="32">
        <v>#VALUE!</v>
      </c>
      <c r="G453" t="e" cm="1" vm="33">
        <f t="array" ref="G453">_FV(PivotData[[#This Row],[Country]],"Image")</f>
        <v>#VALUE!</v>
      </c>
      <c r="H453" t="s">
        <v>190</v>
      </c>
      <c r="I453" t="s">
        <v>214</v>
      </c>
      <c r="J453">
        <v>521</v>
      </c>
      <c r="K453">
        <v>3</v>
      </c>
      <c r="L453">
        <v>7</v>
      </c>
      <c r="M453">
        <v>3647</v>
      </c>
      <c r="N453">
        <v>328.23</v>
      </c>
      <c r="O453">
        <v>3318.77</v>
      </c>
      <c r="P453">
        <v>2605</v>
      </c>
      <c r="Q453">
        <v>713.77</v>
      </c>
      <c r="R453" s="53">
        <v>41974</v>
      </c>
      <c r="S453">
        <v>12</v>
      </c>
      <c r="T453" t="s">
        <v>195</v>
      </c>
      <c r="U453">
        <v>2014</v>
      </c>
    </row>
    <row r="454" spans="5:21" outlineLevel="1" x14ac:dyDescent="0.25">
      <c r="E454" t="s">
        <v>189</v>
      </c>
      <c r="F454" t="e" vm="34">
        <v>#VALUE!</v>
      </c>
      <c r="G454" t="e" cm="1" vm="35">
        <f t="array" ref="G454">_FV(PivotData[[#This Row],[Country]],"Image")</f>
        <v>#VALUE!</v>
      </c>
      <c r="H454" t="s">
        <v>205</v>
      </c>
      <c r="I454" t="s">
        <v>214</v>
      </c>
      <c r="J454">
        <v>973</v>
      </c>
      <c r="K454">
        <v>10</v>
      </c>
      <c r="L454">
        <v>20</v>
      </c>
      <c r="M454">
        <v>19460</v>
      </c>
      <c r="N454">
        <v>1751.4</v>
      </c>
      <c r="O454">
        <v>17708.599999999999</v>
      </c>
      <c r="P454">
        <v>9730</v>
      </c>
      <c r="Q454">
        <v>7978.5999999999985</v>
      </c>
      <c r="R454" s="53">
        <v>41699</v>
      </c>
      <c r="S454">
        <v>3</v>
      </c>
      <c r="T454" t="s">
        <v>197</v>
      </c>
      <c r="U454">
        <v>2014</v>
      </c>
    </row>
    <row r="455" spans="5:21" outlineLevel="1" x14ac:dyDescent="0.25">
      <c r="E455" t="s">
        <v>189</v>
      </c>
      <c r="F455" t="e" vm="32">
        <v>#VALUE!</v>
      </c>
      <c r="G455" t="e" cm="1" vm="33">
        <f t="array" ref="G455">_FV(PivotData[[#This Row],[Country]],"Image")</f>
        <v>#VALUE!</v>
      </c>
      <c r="H455" t="s">
        <v>205</v>
      </c>
      <c r="I455" t="s">
        <v>214</v>
      </c>
      <c r="J455">
        <v>1038</v>
      </c>
      <c r="K455">
        <v>10</v>
      </c>
      <c r="L455">
        <v>20</v>
      </c>
      <c r="M455">
        <v>20760</v>
      </c>
      <c r="N455">
        <v>1868.4</v>
      </c>
      <c r="O455">
        <v>18891.599999999999</v>
      </c>
      <c r="P455">
        <v>10380</v>
      </c>
      <c r="Q455">
        <v>8511.5999999999985</v>
      </c>
      <c r="R455" s="53">
        <v>41791</v>
      </c>
      <c r="S455">
        <v>6</v>
      </c>
      <c r="T455" t="s">
        <v>194</v>
      </c>
      <c r="U455">
        <v>2014</v>
      </c>
    </row>
    <row r="456" spans="5:21" outlineLevel="1" x14ac:dyDescent="0.25">
      <c r="E456" t="s">
        <v>189</v>
      </c>
      <c r="F456" t="e" vm="28">
        <v>#VALUE!</v>
      </c>
      <c r="G456" t="e" cm="1" vm="29">
        <f t="array" ref="G456">_FV(PivotData[[#This Row],[Country]],"Image")</f>
        <v>#VALUE!</v>
      </c>
      <c r="H456" t="s">
        <v>205</v>
      </c>
      <c r="I456" t="s">
        <v>214</v>
      </c>
      <c r="J456">
        <v>360</v>
      </c>
      <c r="K456">
        <v>10</v>
      </c>
      <c r="L456">
        <v>7</v>
      </c>
      <c r="M456">
        <v>2520</v>
      </c>
      <c r="N456">
        <v>226.8</v>
      </c>
      <c r="O456">
        <v>2293.1999999999998</v>
      </c>
      <c r="P456">
        <v>1800</v>
      </c>
      <c r="Q456">
        <v>493.19999999999982</v>
      </c>
      <c r="R456" s="53">
        <v>41913</v>
      </c>
      <c r="S456">
        <v>10</v>
      </c>
      <c r="T456" t="s">
        <v>204</v>
      </c>
      <c r="U456">
        <v>2014</v>
      </c>
    </row>
    <row r="457" spans="5:21" outlineLevel="1" x14ac:dyDescent="0.25">
      <c r="E457" t="s">
        <v>198</v>
      </c>
      <c r="F457" t="e" vm="30">
        <v>#VALUE!</v>
      </c>
      <c r="G457" t="e" cm="1" vm="31">
        <f t="array" ref="G457">_FV(PivotData[[#This Row],[Country]],"Image")</f>
        <v>#VALUE!</v>
      </c>
      <c r="H457" t="s">
        <v>208</v>
      </c>
      <c r="I457" t="s">
        <v>214</v>
      </c>
      <c r="J457">
        <v>1967</v>
      </c>
      <c r="K457">
        <v>120</v>
      </c>
      <c r="L457">
        <v>12</v>
      </c>
      <c r="M457">
        <v>23604</v>
      </c>
      <c r="N457">
        <v>2124.36</v>
      </c>
      <c r="O457">
        <v>21479.64</v>
      </c>
      <c r="P457">
        <v>5901</v>
      </c>
      <c r="Q457">
        <v>15578.64</v>
      </c>
      <c r="R457" s="53">
        <v>41699</v>
      </c>
      <c r="S457">
        <v>3</v>
      </c>
      <c r="T457" t="s">
        <v>197</v>
      </c>
      <c r="U457">
        <v>2014</v>
      </c>
    </row>
    <row r="458" spans="5:21" outlineLevel="1" x14ac:dyDescent="0.25">
      <c r="E458" t="s">
        <v>193</v>
      </c>
      <c r="F458" t="e" vm="32">
        <v>#VALUE!</v>
      </c>
      <c r="G458" t="e" cm="1" vm="33">
        <f t="array" ref="G458">_FV(PivotData[[#This Row],[Country]],"Image")</f>
        <v>#VALUE!</v>
      </c>
      <c r="H458" t="s">
        <v>208</v>
      </c>
      <c r="I458" t="s">
        <v>214</v>
      </c>
      <c r="J458">
        <v>2628</v>
      </c>
      <c r="K458">
        <v>120</v>
      </c>
      <c r="L458">
        <v>15</v>
      </c>
      <c r="M458">
        <v>39420</v>
      </c>
      <c r="N458">
        <v>3547.8</v>
      </c>
      <c r="O458">
        <v>35872.199999999997</v>
      </c>
      <c r="P458">
        <v>26280</v>
      </c>
      <c r="Q458">
        <v>9592.1999999999971</v>
      </c>
      <c r="R458" s="53">
        <v>41730</v>
      </c>
      <c r="S458">
        <v>4</v>
      </c>
      <c r="T458" t="s">
        <v>210</v>
      </c>
      <c r="U458">
        <v>2014</v>
      </c>
    </row>
    <row r="459" spans="5:21" outlineLevel="1" x14ac:dyDescent="0.25">
      <c r="E459" t="s">
        <v>189</v>
      </c>
      <c r="F459" t="e" vm="28">
        <v>#VALUE!</v>
      </c>
      <c r="G459" t="e" cm="1" vm="29">
        <f t="array" ref="G459">_FV(PivotData[[#This Row],[Country]],"Image")</f>
        <v>#VALUE!</v>
      </c>
      <c r="H459" t="s">
        <v>209</v>
      </c>
      <c r="I459" t="s">
        <v>214</v>
      </c>
      <c r="J459">
        <v>360</v>
      </c>
      <c r="K459">
        <v>250</v>
      </c>
      <c r="L459">
        <v>7</v>
      </c>
      <c r="M459">
        <v>2520</v>
      </c>
      <c r="N459">
        <v>226.8</v>
      </c>
      <c r="O459">
        <v>2293.1999999999998</v>
      </c>
      <c r="P459">
        <v>1800</v>
      </c>
      <c r="Q459">
        <v>493.19999999999982</v>
      </c>
      <c r="R459" s="53">
        <v>41913</v>
      </c>
      <c r="S459">
        <v>10</v>
      </c>
      <c r="T459" t="s">
        <v>204</v>
      </c>
      <c r="U459">
        <v>2014</v>
      </c>
    </row>
    <row r="460" spans="5:21" outlineLevel="1" x14ac:dyDescent="0.25">
      <c r="E460" t="s">
        <v>189</v>
      </c>
      <c r="F460" t="e" vm="30">
        <v>#VALUE!</v>
      </c>
      <c r="G460" t="e" cm="1" vm="31">
        <f t="array" ref="G460">_FV(PivotData[[#This Row],[Country]],"Image")</f>
        <v>#VALUE!</v>
      </c>
      <c r="H460" t="s">
        <v>209</v>
      </c>
      <c r="I460" t="s">
        <v>214</v>
      </c>
      <c r="J460">
        <v>2682</v>
      </c>
      <c r="K460">
        <v>250</v>
      </c>
      <c r="L460">
        <v>20</v>
      </c>
      <c r="M460">
        <v>53640</v>
      </c>
      <c r="N460">
        <v>4827.6000000000004</v>
      </c>
      <c r="O460">
        <v>48812.4</v>
      </c>
      <c r="P460">
        <v>26820</v>
      </c>
      <c r="Q460">
        <v>21992.400000000001</v>
      </c>
      <c r="R460" s="53">
        <v>41579</v>
      </c>
      <c r="S460">
        <v>11</v>
      </c>
      <c r="T460" t="s">
        <v>207</v>
      </c>
      <c r="U460">
        <v>2013</v>
      </c>
    </row>
    <row r="461" spans="5:21" outlineLevel="1" x14ac:dyDescent="0.25">
      <c r="E461" t="s">
        <v>189</v>
      </c>
      <c r="F461" t="e" vm="32">
        <v>#VALUE!</v>
      </c>
      <c r="G461" t="e" cm="1" vm="33">
        <f t="array" ref="G461">_FV(PivotData[[#This Row],[Country]],"Image")</f>
        <v>#VALUE!</v>
      </c>
      <c r="H461" t="s">
        <v>209</v>
      </c>
      <c r="I461" t="s">
        <v>214</v>
      </c>
      <c r="J461">
        <v>521</v>
      </c>
      <c r="K461">
        <v>250</v>
      </c>
      <c r="L461">
        <v>7</v>
      </c>
      <c r="M461">
        <v>3647</v>
      </c>
      <c r="N461">
        <v>328.23</v>
      </c>
      <c r="O461">
        <v>3318.77</v>
      </c>
      <c r="P461">
        <v>2605</v>
      </c>
      <c r="Q461">
        <v>713.77</v>
      </c>
      <c r="R461" s="53">
        <v>41974</v>
      </c>
      <c r="S461">
        <v>12</v>
      </c>
      <c r="T461" t="s">
        <v>195</v>
      </c>
      <c r="U461">
        <v>2014</v>
      </c>
    </row>
    <row r="462" spans="5:21" outlineLevel="1" x14ac:dyDescent="0.25">
      <c r="E462" t="s">
        <v>189</v>
      </c>
      <c r="F462" t="e" vm="32">
        <v>#VALUE!</v>
      </c>
      <c r="G462" t="e" cm="1" vm="33">
        <f t="array" ref="G462">_FV(PivotData[[#This Row],[Country]],"Image")</f>
        <v>#VALUE!</v>
      </c>
      <c r="H462" t="s">
        <v>211</v>
      </c>
      <c r="I462" t="s">
        <v>214</v>
      </c>
      <c r="J462">
        <v>1038</v>
      </c>
      <c r="K462">
        <v>260</v>
      </c>
      <c r="L462">
        <v>20</v>
      </c>
      <c r="M462">
        <v>20760</v>
      </c>
      <c r="N462">
        <v>1868.4</v>
      </c>
      <c r="O462">
        <v>18891.599999999999</v>
      </c>
      <c r="P462">
        <v>10380</v>
      </c>
      <c r="Q462">
        <v>8511.5999999999985</v>
      </c>
      <c r="R462" s="53">
        <v>41791</v>
      </c>
      <c r="S462">
        <v>6</v>
      </c>
      <c r="T462" t="s">
        <v>194</v>
      </c>
      <c r="U462">
        <v>2014</v>
      </c>
    </row>
    <row r="463" spans="5:21" outlineLevel="1" x14ac:dyDescent="0.25">
      <c r="E463" t="s">
        <v>193</v>
      </c>
      <c r="F463" t="e" vm="26">
        <v>#VALUE!</v>
      </c>
      <c r="G463" t="e" cm="1" vm="27">
        <f t="array" ref="G463">_FV(PivotData[[#This Row],[Country]],"Image")</f>
        <v>#VALUE!</v>
      </c>
      <c r="H463" t="s">
        <v>211</v>
      </c>
      <c r="I463" t="s">
        <v>214</v>
      </c>
      <c r="J463">
        <v>1630.5</v>
      </c>
      <c r="K463">
        <v>260</v>
      </c>
      <c r="L463">
        <v>15</v>
      </c>
      <c r="M463">
        <v>24457.5</v>
      </c>
      <c r="N463">
        <v>2201.1750000000002</v>
      </c>
      <c r="O463">
        <v>22256.324999999997</v>
      </c>
      <c r="P463">
        <v>16305</v>
      </c>
      <c r="Q463">
        <v>5951.3249999999989</v>
      </c>
      <c r="R463" s="53">
        <v>41821</v>
      </c>
      <c r="S463">
        <v>7</v>
      </c>
      <c r="T463" t="s">
        <v>200</v>
      </c>
      <c r="U463">
        <v>2014</v>
      </c>
    </row>
    <row r="464" spans="5:21" outlineLevel="1" x14ac:dyDescent="0.25">
      <c r="E464" t="s">
        <v>198</v>
      </c>
      <c r="F464" t="e" vm="30">
        <v>#VALUE!</v>
      </c>
      <c r="G464" t="e" cm="1" vm="31">
        <f t="array" ref="G464">_FV(PivotData[[#This Row],[Country]],"Image")</f>
        <v>#VALUE!</v>
      </c>
      <c r="H464" t="s">
        <v>211</v>
      </c>
      <c r="I464" t="s">
        <v>214</v>
      </c>
      <c r="J464">
        <v>306</v>
      </c>
      <c r="K464">
        <v>260</v>
      </c>
      <c r="L464">
        <v>12</v>
      </c>
      <c r="M464">
        <v>3672</v>
      </c>
      <c r="N464">
        <v>330.48</v>
      </c>
      <c r="O464">
        <v>3341.52</v>
      </c>
      <c r="P464">
        <v>918</v>
      </c>
      <c r="Q464">
        <v>2423.52</v>
      </c>
      <c r="R464" s="53">
        <v>41609</v>
      </c>
      <c r="S464">
        <v>12</v>
      </c>
      <c r="T464" t="s">
        <v>195</v>
      </c>
      <c r="U464">
        <v>2013</v>
      </c>
    </row>
    <row r="465" spans="5:21" outlineLevel="1" x14ac:dyDescent="0.25">
      <c r="E465" t="s">
        <v>198</v>
      </c>
      <c r="F465" t="e" vm="34">
        <v>#VALUE!</v>
      </c>
      <c r="G465" t="e" cm="1" vm="35">
        <f t="array" ref="G465">_FV(PivotData[[#This Row],[Country]],"Image")</f>
        <v>#VALUE!</v>
      </c>
      <c r="H465" t="s">
        <v>190</v>
      </c>
      <c r="I465" t="s">
        <v>215</v>
      </c>
      <c r="J465">
        <v>386</v>
      </c>
      <c r="K465">
        <v>3</v>
      </c>
      <c r="L465">
        <v>12</v>
      </c>
      <c r="M465">
        <v>4632</v>
      </c>
      <c r="N465">
        <v>463.2</v>
      </c>
      <c r="O465">
        <v>4168.8</v>
      </c>
      <c r="P465">
        <v>1158</v>
      </c>
      <c r="Q465">
        <v>3010.8</v>
      </c>
      <c r="R465" s="53">
        <v>41548</v>
      </c>
      <c r="S465">
        <v>10</v>
      </c>
      <c r="T465" t="s">
        <v>204</v>
      </c>
      <c r="U465">
        <v>2013</v>
      </c>
    </row>
    <row r="466" spans="5:21" outlineLevel="1" x14ac:dyDescent="0.25">
      <c r="E466" t="s">
        <v>189</v>
      </c>
      <c r="F466" t="e" vm="34">
        <v>#VALUE!</v>
      </c>
      <c r="G466" t="e" cm="1" vm="35">
        <f t="array" ref="G466">_FV(PivotData[[#This Row],[Country]],"Image")</f>
        <v>#VALUE!</v>
      </c>
      <c r="H466" t="s">
        <v>196</v>
      </c>
      <c r="I466" t="s">
        <v>215</v>
      </c>
      <c r="J466">
        <v>2328</v>
      </c>
      <c r="K466">
        <v>5</v>
      </c>
      <c r="L466">
        <v>7</v>
      </c>
      <c r="M466">
        <v>16296</v>
      </c>
      <c r="N466">
        <v>1629.6</v>
      </c>
      <c r="O466">
        <v>14666.4</v>
      </c>
      <c r="P466">
        <v>11640</v>
      </c>
      <c r="Q466">
        <v>3026.3999999999996</v>
      </c>
      <c r="R466" s="53">
        <v>41883</v>
      </c>
      <c r="S466">
        <v>9</v>
      </c>
      <c r="T466" t="s">
        <v>203</v>
      </c>
      <c r="U466">
        <v>2014</v>
      </c>
    </row>
    <row r="467" spans="5:21" outlineLevel="1" x14ac:dyDescent="0.25">
      <c r="E467" t="s">
        <v>198</v>
      </c>
      <c r="F467" t="e" vm="34">
        <v>#VALUE!</v>
      </c>
      <c r="G467" t="e" cm="1" vm="35">
        <f t="array" ref="G467">_FV(PivotData[[#This Row],[Country]],"Image")</f>
        <v>#VALUE!</v>
      </c>
      <c r="H467" t="s">
        <v>205</v>
      </c>
      <c r="I467" t="s">
        <v>215</v>
      </c>
      <c r="J467">
        <v>386</v>
      </c>
      <c r="K467">
        <v>10</v>
      </c>
      <c r="L467">
        <v>12</v>
      </c>
      <c r="M467">
        <v>4632</v>
      </c>
      <c r="N467">
        <v>463.2</v>
      </c>
      <c r="O467">
        <v>4168.8</v>
      </c>
      <c r="P467">
        <v>1158</v>
      </c>
      <c r="Q467">
        <v>3010.8</v>
      </c>
      <c r="R467" s="53">
        <v>41548</v>
      </c>
      <c r="S467">
        <v>10</v>
      </c>
      <c r="T467" t="s">
        <v>204</v>
      </c>
      <c r="U467">
        <v>2013</v>
      </c>
    </row>
    <row r="468" spans="5:21" outlineLevel="1" x14ac:dyDescent="0.25">
      <c r="E468" t="s">
        <v>199</v>
      </c>
      <c r="F468" t="e" vm="34">
        <v>#VALUE!</v>
      </c>
      <c r="G468" t="e" cm="1" vm="35">
        <f t="array" ref="G468">_FV(PivotData[[#This Row],[Country]],"Image")</f>
        <v>#VALUE!</v>
      </c>
      <c r="H468" t="s">
        <v>190</v>
      </c>
      <c r="I468" t="s">
        <v>215</v>
      </c>
      <c r="J468">
        <v>3445.5</v>
      </c>
      <c r="K468">
        <v>3</v>
      </c>
      <c r="L468">
        <v>125</v>
      </c>
      <c r="M468">
        <v>430687.5</v>
      </c>
      <c r="N468">
        <v>43068.75</v>
      </c>
      <c r="O468">
        <v>387618.75</v>
      </c>
      <c r="P468">
        <v>413460</v>
      </c>
      <c r="Q468">
        <v>-25841.25</v>
      </c>
      <c r="R468" s="53">
        <v>41730</v>
      </c>
      <c r="S468">
        <v>4</v>
      </c>
      <c r="T468" t="s">
        <v>210</v>
      </c>
      <c r="U468">
        <v>2014</v>
      </c>
    </row>
    <row r="469" spans="5:21" outlineLevel="1" x14ac:dyDescent="0.25">
      <c r="E469" t="s">
        <v>199</v>
      </c>
      <c r="F469" t="e" vm="30">
        <v>#VALUE!</v>
      </c>
      <c r="G469" t="e" cm="1" vm="31">
        <f t="array" ref="G469">_FV(PivotData[[#This Row],[Country]],"Image")</f>
        <v>#VALUE!</v>
      </c>
      <c r="H469" t="s">
        <v>190</v>
      </c>
      <c r="I469" t="s">
        <v>215</v>
      </c>
      <c r="J469">
        <v>1482</v>
      </c>
      <c r="K469">
        <v>3</v>
      </c>
      <c r="L469">
        <v>125</v>
      </c>
      <c r="M469">
        <v>185250</v>
      </c>
      <c r="N469">
        <v>18525</v>
      </c>
      <c r="O469">
        <v>166725</v>
      </c>
      <c r="P469">
        <v>177840</v>
      </c>
      <c r="Q469">
        <v>-11115</v>
      </c>
      <c r="R469" s="53">
        <v>41609</v>
      </c>
      <c r="S469">
        <v>12</v>
      </c>
      <c r="T469" t="s">
        <v>195</v>
      </c>
      <c r="U469">
        <v>2013</v>
      </c>
    </row>
    <row r="470" spans="5:21" outlineLevel="1" x14ac:dyDescent="0.25">
      <c r="E470" t="s">
        <v>189</v>
      </c>
      <c r="F470" t="e" vm="34">
        <v>#VALUE!</v>
      </c>
      <c r="G470" t="e" cm="1" vm="35">
        <f t="array" ref="G470">_FV(PivotData[[#This Row],[Country]],"Image")</f>
        <v>#VALUE!</v>
      </c>
      <c r="H470" t="s">
        <v>196</v>
      </c>
      <c r="I470" t="s">
        <v>215</v>
      </c>
      <c r="J470">
        <v>2313</v>
      </c>
      <c r="K470">
        <v>5</v>
      </c>
      <c r="L470">
        <v>350</v>
      </c>
      <c r="M470">
        <v>809550</v>
      </c>
      <c r="N470">
        <v>80955</v>
      </c>
      <c r="O470">
        <v>728595</v>
      </c>
      <c r="P470">
        <v>601380</v>
      </c>
      <c r="Q470">
        <v>127215</v>
      </c>
      <c r="R470" s="53">
        <v>41760</v>
      </c>
      <c r="S470">
        <v>5</v>
      </c>
      <c r="T470" t="s">
        <v>213</v>
      </c>
      <c r="U470">
        <v>2014</v>
      </c>
    </row>
    <row r="471" spans="5:21" outlineLevel="1" x14ac:dyDescent="0.25">
      <c r="E471" t="s">
        <v>199</v>
      </c>
      <c r="F471" t="e" vm="34">
        <v>#VALUE!</v>
      </c>
      <c r="G471" t="e" cm="1" vm="35">
        <f t="array" ref="G471">_FV(PivotData[[#This Row],[Country]],"Image")</f>
        <v>#VALUE!</v>
      </c>
      <c r="H471" t="s">
        <v>196</v>
      </c>
      <c r="I471" t="s">
        <v>215</v>
      </c>
      <c r="J471">
        <v>1804</v>
      </c>
      <c r="K471">
        <v>5</v>
      </c>
      <c r="L471">
        <v>125</v>
      </c>
      <c r="M471">
        <v>225500</v>
      </c>
      <c r="N471">
        <v>22550</v>
      </c>
      <c r="O471">
        <v>202950</v>
      </c>
      <c r="P471">
        <v>216480</v>
      </c>
      <c r="Q471">
        <v>-13530</v>
      </c>
      <c r="R471" s="53">
        <v>41579</v>
      </c>
      <c r="S471">
        <v>11</v>
      </c>
      <c r="T471" t="s">
        <v>207</v>
      </c>
      <c r="U471">
        <v>2013</v>
      </c>
    </row>
    <row r="472" spans="5:21" outlineLevel="1" x14ac:dyDescent="0.25">
      <c r="E472" t="s">
        <v>193</v>
      </c>
      <c r="F472" t="e" vm="30">
        <v>#VALUE!</v>
      </c>
      <c r="G472" t="e" cm="1" vm="31">
        <f t="array" ref="G472">_FV(PivotData[[#This Row],[Country]],"Image")</f>
        <v>#VALUE!</v>
      </c>
      <c r="H472" t="s">
        <v>196</v>
      </c>
      <c r="I472" t="s">
        <v>215</v>
      </c>
      <c r="J472">
        <v>2072</v>
      </c>
      <c r="K472">
        <v>5</v>
      </c>
      <c r="L472">
        <v>15</v>
      </c>
      <c r="M472">
        <v>31080</v>
      </c>
      <c r="N472">
        <v>3108</v>
      </c>
      <c r="O472">
        <v>27972</v>
      </c>
      <c r="P472">
        <v>20720</v>
      </c>
      <c r="Q472">
        <v>7252</v>
      </c>
      <c r="R472" s="53">
        <v>41974</v>
      </c>
      <c r="S472">
        <v>12</v>
      </c>
      <c r="T472" t="s">
        <v>195</v>
      </c>
      <c r="U472">
        <v>2014</v>
      </c>
    </row>
    <row r="473" spans="5:21" outlineLevel="1" x14ac:dyDescent="0.25">
      <c r="E473" t="s">
        <v>189</v>
      </c>
      <c r="F473" t="e" vm="30">
        <v>#VALUE!</v>
      </c>
      <c r="G473" t="e" cm="1" vm="31">
        <f t="array" ref="G473">_FV(PivotData[[#This Row],[Country]],"Image")</f>
        <v>#VALUE!</v>
      </c>
      <c r="H473" t="s">
        <v>205</v>
      </c>
      <c r="I473" t="s">
        <v>215</v>
      </c>
      <c r="J473">
        <v>1954</v>
      </c>
      <c r="K473">
        <v>10</v>
      </c>
      <c r="L473">
        <v>20</v>
      </c>
      <c r="M473">
        <v>39080</v>
      </c>
      <c r="N473">
        <v>3908</v>
      </c>
      <c r="O473">
        <v>35172</v>
      </c>
      <c r="P473">
        <v>19540</v>
      </c>
      <c r="Q473">
        <v>15632</v>
      </c>
      <c r="R473" s="53">
        <v>41699</v>
      </c>
      <c r="S473">
        <v>3</v>
      </c>
      <c r="T473" t="s">
        <v>197</v>
      </c>
      <c r="U473">
        <v>2014</v>
      </c>
    </row>
    <row r="474" spans="5:21" outlineLevel="1" x14ac:dyDescent="0.25">
      <c r="E474" t="s">
        <v>201</v>
      </c>
      <c r="F474" t="e" vm="32">
        <v>#VALUE!</v>
      </c>
      <c r="G474" t="e" cm="1" vm="33">
        <f t="array" ref="G474">_FV(PivotData[[#This Row],[Country]],"Image")</f>
        <v>#VALUE!</v>
      </c>
      <c r="H474" t="s">
        <v>205</v>
      </c>
      <c r="I474" t="s">
        <v>215</v>
      </c>
      <c r="J474">
        <v>591</v>
      </c>
      <c r="K474">
        <v>10</v>
      </c>
      <c r="L474">
        <v>300</v>
      </c>
      <c r="M474">
        <v>177300</v>
      </c>
      <c r="N474">
        <v>17730</v>
      </c>
      <c r="O474">
        <v>159570</v>
      </c>
      <c r="P474">
        <v>147750</v>
      </c>
      <c r="Q474">
        <v>11820</v>
      </c>
      <c r="R474" s="53">
        <v>41760</v>
      </c>
      <c r="S474">
        <v>5</v>
      </c>
      <c r="T474" t="s">
        <v>213</v>
      </c>
      <c r="U474">
        <v>2014</v>
      </c>
    </row>
    <row r="475" spans="5:21" outlineLevel="1" x14ac:dyDescent="0.25">
      <c r="E475" t="s">
        <v>193</v>
      </c>
      <c r="F475" t="e" vm="30">
        <v>#VALUE!</v>
      </c>
      <c r="G475" t="e" cm="1" vm="31">
        <f t="array" ref="G475">_FV(PivotData[[#This Row],[Country]],"Image")</f>
        <v>#VALUE!</v>
      </c>
      <c r="H475" t="s">
        <v>205</v>
      </c>
      <c r="I475" t="s">
        <v>215</v>
      </c>
      <c r="J475">
        <v>2167</v>
      </c>
      <c r="K475">
        <v>10</v>
      </c>
      <c r="L475">
        <v>15</v>
      </c>
      <c r="M475">
        <v>32505</v>
      </c>
      <c r="N475">
        <v>3250.5</v>
      </c>
      <c r="O475">
        <v>29254.5</v>
      </c>
      <c r="P475">
        <v>21670</v>
      </c>
      <c r="Q475">
        <v>7584.5</v>
      </c>
      <c r="R475" s="53">
        <v>41548</v>
      </c>
      <c r="S475">
        <v>10</v>
      </c>
      <c r="T475" t="s">
        <v>204</v>
      </c>
      <c r="U475">
        <v>2013</v>
      </c>
    </row>
    <row r="476" spans="5:21" outlineLevel="1" x14ac:dyDescent="0.25">
      <c r="E476" t="s">
        <v>189</v>
      </c>
      <c r="F476" t="e" vm="28">
        <v>#VALUE!</v>
      </c>
      <c r="G476" t="e" cm="1" vm="29">
        <f t="array" ref="G476">_FV(PivotData[[#This Row],[Country]],"Image")</f>
        <v>#VALUE!</v>
      </c>
      <c r="H476" t="s">
        <v>205</v>
      </c>
      <c r="I476" t="s">
        <v>215</v>
      </c>
      <c r="J476">
        <v>241</v>
      </c>
      <c r="K476">
        <v>10</v>
      </c>
      <c r="L476">
        <v>20</v>
      </c>
      <c r="M476">
        <v>4820</v>
      </c>
      <c r="N476">
        <v>482</v>
      </c>
      <c r="O476">
        <v>4338</v>
      </c>
      <c r="P476">
        <v>2410</v>
      </c>
      <c r="Q476">
        <v>1928</v>
      </c>
      <c r="R476" s="53">
        <v>41913</v>
      </c>
      <c r="S476">
        <v>10</v>
      </c>
      <c r="T476" t="s">
        <v>204</v>
      </c>
      <c r="U476">
        <v>2014</v>
      </c>
    </row>
    <row r="477" spans="5:21" outlineLevel="1" x14ac:dyDescent="0.25">
      <c r="E477" t="s">
        <v>193</v>
      </c>
      <c r="F477" t="e" vm="28">
        <v>#VALUE!</v>
      </c>
      <c r="G477" t="e" cm="1" vm="29">
        <f t="array" ref="G477">_FV(PivotData[[#This Row],[Country]],"Image")</f>
        <v>#VALUE!</v>
      </c>
      <c r="H477" t="s">
        <v>208</v>
      </c>
      <c r="I477" t="s">
        <v>215</v>
      </c>
      <c r="J477">
        <v>681</v>
      </c>
      <c r="K477">
        <v>120</v>
      </c>
      <c r="L477">
        <v>15</v>
      </c>
      <c r="M477">
        <v>10215</v>
      </c>
      <c r="N477">
        <v>1021.5</v>
      </c>
      <c r="O477">
        <v>9193.5</v>
      </c>
      <c r="P477">
        <v>6810</v>
      </c>
      <c r="Q477">
        <v>2383.5</v>
      </c>
      <c r="R477" s="53">
        <v>41640</v>
      </c>
      <c r="S477">
        <v>1</v>
      </c>
      <c r="T477" t="s">
        <v>192</v>
      </c>
      <c r="U477">
        <v>2014</v>
      </c>
    </row>
    <row r="478" spans="5:21" outlineLevel="1" x14ac:dyDescent="0.25">
      <c r="E478" t="s">
        <v>193</v>
      </c>
      <c r="F478" t="e" vm="28">
        <v>#VALUE!</v>
      </c>
      <c r="G478" t="e" cm="1" vm="29">
        <f t="array" ref="G478">_FV(PivotData[[#This Row],[Country]],"Image")</f>
        <v>#VALUE!</v>
      </c>
      <c r="H478" t="s">
        <v>208</v>
      </c>
      <c r="I478" t="s">
        <v>215</v>
      </c>
      <c r="J478">
        <v>510</v>
      </c>
      <c r="K478">
        <v>120</v>
      </c>
      <c r="L478">
        <v>15</v>
      </c>
      <c r="M478">
        <v>7650</v>
      </c>
      <c r="N478">
        <v>765</v>
      </c>
      <c r="O478">
        <v>6885</v>
      </c>
      <c r="P478">
        <v>5100</v>
      </c>
      <c r="Q478">
        <v>1785</v>
      </c>
      <c r="R478" s="53">
        <v>41730</v>
      </c>
      <c r="S478">
        <v>4</v>
      </c>
      <c r="T478" t="s">
        <v>210</v>
      </c>
      <c r="U478">
        <v>2014</v>
      </c>
    </row>
    <row r="479" spans="5:21" outlineLevel="1" x14ac:dyDescent="0.25">
      <c r="E479" t="s">
        <v>193</v>
      </c>
      <c r="F479" t="e" vm="34">
        <v>#VALUE!</v>
      </c>
      <c r="G479" t="e" cm="1" vm="35">
        <f t="array" ref="G479">_FV(PivotData[[#This Row],[Country]],"Image")</f>
        <v>#VALUE!</v>
      </c>
      <c r="H479" t="s">
        <v>208</v>
      </c>
      <c r="I479" t="s">
        <v>215</v>
      </c>
      <c r="J479">
        <v>790</v>
      </c>
      <c r="K479">
        <v>120</v>
      </c>
      <c r="L479">
        <v>15</v>
      </c>
      <c r="M479">
        <v>11850</v>
      </c>
      <c r="N479">
        <v>1185</v>
      </c>
      <c r="O479">
        <v>10665</v>
      </c>
      <c r="P479">
        <v>7900</v>
      </c>
      <c r="Q479">
        <v>2765</v>
      </c>
      <c r="R479" s="53">
        <v>41760</v>
      </c>
      <c r="S479">
        <v>5</v>
      </c>
      <c r="T479" t="s">
        <v>213</v>
      </c>
      <c r="U479">
        <v>2014</v>
      </c>
    </row>
    <row r="480" spans="5:21" outlineLevel="1" x14ac:dyDescent="0.25">
      <c r="E480" t="s">
        <v>189</v>
      </c>
      <c r="F480" t="e" vm="30">
        <v>#VALUE!</v>
      </c>
      <c r="G480" t="e" cm="1" vm="31">
        <f t="array" ref="G480">_FV(PivotData[[#This Row],[Country]],"Image")</f>
        <v>#VALUE!</v>
      </c>
      <c r="H480" t="s">
        <v>208</v>
      </c>
      <c r="I480" t="s">
        <v>215</v>
      </c>
      <c r="J480">
        <v>639</v>
      </c>
      <c r="K480">
        <v>120</v>
      </c>
      <c r="L480">
        <v>350</v>
      </c>
      <c r="M480">
        <v>223650</v>
      </c>
      <c r="N480">
        <v>22365</v>
      </c>
      <c r="O480">
        <v>201285</v>
      </c>
      <c r="P480">
        <v>166140</v>
      </c>
      <c r="Q480">
        <v>35145</v>
      </c>
      <c r="R480" s="53">
        <v>41821</v>
      </c>
      <c r="S480">
        <v>7</v>
      </c>
      <c r="T480" t="s">
        <v>200</v>
      </c>
      <c r="U480">
        <v>2014</v>
      </c>
    </row>
    <row r="481" spans="5:21" outlineLevel="1" x14ac:dyDescent="0.25">
      <c r="E481" t="s">
        <v>199</v>
      </c>
      <c r="F481" t="e" vm="34">
        <v>#VALUE!</v>
      </c>
      <c r="G481" t="e" cm="1" vm="35">
        <f t="array" ref="G481">_FV(PivotData[[#This Row],[Country]],"Image")</f>
        <v>#VALUE!</v>
      </c>
      <c r="H481" t="s">
        <v>208</v>
      </c>
      <c r="I481" t="s">
        <v>215</v>
      </c>
      <c r="J481">
        <v>1596</v>
      </c>
      <c r="K481">
        <v>120</v>
      </c>
      <c r="L481">
        <v>125</v>
      </c>
      <c r="M481">
        <v>199500</v>
      </c>
      <c r="N481">
        <v>19950</v>
      </c>
      <c r="O481">
        <v>179550</v>
      </c>
      <c r="P481">
        <v>191520</v>
      </c>
      <c r="Q481">
        <v>-11970</v>
      </c>
      <c r="R481" s="53">
        <v>41883</v>
      </c>
      <c r="S481">
        <v>9</v>
      </c>
      <c r="T481" t="s">
        <v>203</v>
      </c>
      <c r="U481">
        <v>2014</v>
      </c>
    </row>
    <row r="482" spans="5:21" outlineLevel="1" x14ac:dyDescent="0.25">
      <c r="E482" t="s">
        <v>201</v>
      </c>
      <c r="F482" t="e" vm="34">
        <v>#VALUE!</v>
      </c>
      <c r="G482" t="e" cm="1" vm="35">
        <f t="array" ref="G482">_FV(PivotData[[#This Row],[Country]],"Image")</f>
        <v>#VALUE!</v>
      </c>
      <c r="H482" t="s">
        <v>208</v>
      </c>
      <c r="I482" t="s">
        <v>215</v>
      </c>
      <c r="J482">
        <v>2294</v>
      </c>
      <c r="K482">
        <v>120</v>
      </c>
      <c r="L482">
        <v>300</v>
      </c>
      <c r="M482">
        <v>688200</v>
      </c>
      <c r="N482">
        <v>68820</v>
      </c>
      <c r="O482">
        <v>619380</v>
      </c>
      <c r="P482">
        <v>573500</v>
      </c>
      <c r="Q482">
        <v>45880</v>
      </c>
      <c r="R482" s="53">
        <v>41548</v>
      </c>
      <c r="S482">
        <v>10</v>
      </c>
      <c r="T482" t="s">
        <v>204</v>
      </c>
      <c r="U482">
        <v>2013</v>
      </c>
    </row>
    <row r="483" spans="5:21" outlineLevel="1" x14ac:dyDescent="0.25">
      <c r="E483" t="s">
        <v>189</v>
      </c>
      <c r="F483" t="e" vm="28">
        <v>#VALUE!</v>
      </c>
      <c r="G483" t="e" cm="1" vm="29">
        <f t="array" ref="G483">_FV(PivotData[[#This Row],[Country]],"Image")</f>
        <v>#VALUE!</v>
      </c>
      <c r="H483" t="s">
        <v>208</v>
      </c>
      <c r="I483" t="s">
        <v>215</v>
      </c>
      <c r="J483">
        <v>241</v>
      </c>
      <c r="K483">
        <v>120</v>
      </c>
      <c r="L483">
        <v>20</v>
      </c>
      <c r="M483">
        <v>4820</v>
      </c>
      <c r="N483">
        <v>482</v>
      </c>
      <c r="O483">
        <v>4338</v>
      </c>
      <c r="P483">
        <v>2410</v>
      </c>
      <c r="Q483">
        <v>1928</v>
      </c>
      <c r="R483" s="53">
        <v>41913</v>
      </c>
      <c r="S483">
        <v>10</v>
      </c>
      <c r="T483" t="s">
        <v>204</v>
      </c>
      <c r="U483">
        <v>2014</v>
      </c>
    </row>
    <row r="484" spans="5:21" outlineLevel="1" x14ac:dyDescent="0.25">
      <c r="E484" t="s">
        <v>189</v>
      </c>
      <c r="F484" t="e" vm="28">
        <v>#VALUE!</v>
      </c>
      <c r="G484" t="e" cm="1" vm="29">
        <f t="array" ref="G484">_FV(PivotData[[#This Row],[Country]],"Image")</f>
        <v>#VALUE!</v>
      </c>
      <c r="H484" t="s">
        <v>208</v>
      </c>
      <c r="I484" t="s">
        <v>215</v>
      </c>
      <c r="J484">
        <v>2665</v>
      </c>
      <c r="K484">
        <v>120</v>
      </c>
      <c r="L484">
        <v>7</v>
      </c>
      <c r="M484">
        <v>18655</v>
      </c>
      <c r="N484">
        <v>1865.5</v>
      </c>
      <c r="O484">
        <v>16789.5</v>
      </c>
      <c r="P484">
        <v>13325</v>
      </c>
      <c r="Q484">
        <v>3464.5</v>
      </c>
      <c r="R484" s="53">
        <v>41944</v>
      </c>
      <c r="S484">
        <v>11</v>
      </c>
      <c r="T484" t="s">
        <v>207</v>
      </c>
      <c r="U484">
        <v>2014</v>
      </c>
    </row>
    <row r="485" spans="5:21" outlineLevel="1" x14ac:dyDescent="0.25">
      <c r="E485" t="s">
        <v>199</v>
      </c>
      <c r="F485" t="e" vm="26">
        <v>#VALUE!</v>
      </c>
      <c r="G485" t="e" cm="1" vm="27">
        <f t="array" ref="G485">_FV(PivotData[[#This Row],[Country]],"Image")</f>
        <v>#VALUE!</v>
      </c>
      <c r="H485" t="s">
        <v>208</v>
      </c>
      <c r="I485" t="s">
        <v>215</v>
      </c>
      <c r="J485">
        <v>1916</v>
      </c>
      <c r="K485">
        <v>120</v>
      </c>
      <c r="L485">
        <v>125</v>
      </c>
      <c r="M485">
        <v>239500</v>
      </c>
      <c r="N485">
        <v>23950</v>
      </c>
      <c r="O485">
        <v>215550</v>
      </c>
      <c r="P485">
        <v>229920</v>
      </c>
      <c r="Q485">
        <v>-14370</v>
      </c>
      <c r="R485" s="53">
        <v>41609</v>
      </c>
      <c r="S485">
        <v>12</v>
      </c>
      <c r="T485" t="s">
        <v>195</v>
      </c>
      <c r="U485">
        <v>2013</v>
      </c>
    </row>
    <row r="486" spans="5:21" outlineLevel="1" x14ac:dyDescent="0.25">
      <c r="E486" t="s">
        <v>201</v>
      </c>
      <c r="F486" t="e" vm="30">
        <v>#VALUE!</v>
      </c>
      <c r="G486" t="e" cm="1" vm="31">
        <f t="array" ref="G486">_FV(PivotData[[#This Row],[Country]],"Image")</f>
        <v>#VALUE!</v>
      </c>
      <c r="H486" t="s">
        <v>208</v>
      </c>
      <c r="I486" t="s">
        <v>215</v>
      </c>
      <c r="J486">
        <v>853</v>
      </c>
      <c r="K486">
        <v>120</v>
      </c>
      <c r="L486">
        <v>300</v>
      </c>
      <c r="M486">
        <v>255900</v>
      </c>
      <c r="N486">
        <v>25590</v>
      </c>
      <c r="O486">
        <v>230310</v>
      </c>
      <c r="P486">
        <v>213250</v>
      </c>
      <c r="Q486">
        <v>17060</v>
      </c>
      <c r="R486" s="53">
        <v>41974</v>
      </c>
      <c r="S486">
        <v>12</v>
      </c>
      <c r="T486" t="s">
        <v>195</v>
      </c>
      <c r="U486">
        <v>2014</v>
      </c>
    </row>
    <row r="487" spans="5:21" outlineLevel="1" x14ac:dyDescent="0.25">
      <c r="E487" t="s">
        <v>199</v>
      </c>
      <c r="F487" t="e" vm="32">
        <v>#VALUE!</v>
      </c>
      <c r="G487" t="e" cm="1" vm="33">
        <f t="array" ref="G487">_FV(PivotData[[#This Row],[Country]],"Image")</f>
        <v>#VALUE!</v>
      </c>
      <c r="H487" t="s">
        <v>209</v>
      </c>
      <c r="I487" t="s">
        <v>215</v>
      </c>
      <c r="J487">
        <v>341</v>
      </c>
      <c r="K487">
        <v>250</v>
      </c>
      <c r="L487">
        <v>125</v>
      </c>
      <c r="M487">
        <v>42625</v>
      </c>
      <c r="N487">
        <v>4262.5</v>
      </c>
      <c r="O487">
        <v>38362.5</v>
      </c>
      <c r="P487">
        <v>40920</v>
      </c>
      <c r="Q487">
        <v>-2557.5</v>
      </c>
      <c r="R487" s="53">
        <v>41760</v>
      </c>
      <c r="S487">
        <v>5</v>
      </c>
      <c r="T487" t="s">
        <v>213</v>
      </c>
      <c r="U487">
        <v>2014</v>
      </c>
    </row>
    <row r="488" spans="5:21" outlineLevel="1" x14ac:dyDescent="0.25">
      <c r="E488" t="s">
        <v>193</v>
      </c>
      <c r="F488" t="e" vm="32">
        <v>#VALUE!</v>
      </c>
      <c r="G488" t="e" cm="1" vm="33">
        <f t="array" ref="G488">_FV(PivotData[[#This Row],[Country]],"Image")</f>
        <v>#VALUE!</v>
      </c>
      <c r="H488" t="s">
        <v>209</v>
      </c>
      <c r="I488" t="s">
        <v>215</v>
      </c>
      <c r="J488">
        <v>641</v>
      </c>
      <c r="K488">
        <v>250</v>
      </c>
      <c r="L488">
        <v>15</v>
      </c>
      <c r="M488">
        <v>9615</v>
      </c>
      <c r="N488">
        <v>961.5</v>
      </c>
      <c r="O488">
        <v>8653.5</v>
      </c>
      <c r="P488">
        <v>6410</v>
      </c>
      <c r="Q488">
        <v>2243.5</v>
      </c>
      <c r="R488" s="53">
        <v>41821</v>
      </c>
      <c r="S488">
        <v>7</v>
      </c>
      <c r="T488" t="s">
        <v>200</v>
      </c>
      <c r="U488">
        <v>2014</v>
      </c>
    </row>
    <row r="489" spans="5:21" outlineLevel="1" x14ac:dyDescent="0.25">
      <c r="E489" t="s">
        <v>189</v>
      </c>
      <c r="F489" t="e" vm="34">
        <v>#VALUE!</v>
      </c>
      <c r="G489" t="e" cm="1" vm="35">
        <f t="array" ref="G489">_FV(PivotData[[#This Row],[Country]],"Image")</f>
        <v>#VALUE!</v>
      </c>
      <c r="H489" t="s">
        <v>209</v>
      </c>
      <c r="I489" t="s">
        <v>215</v>
      </c>
      <c r="J489">
        <v>2807</v>
      </c>
      <c r="K489">
        <v>250</v>
      </c>
      <c r="L489">
        <v>350</v>
      </c>
      <c r="M489">
        <v>982450</v>
      </c>
      <c r="N489">
        <v>98245</v>
      </c>
      <c r="O489">
        <v>884205</v>
      </c>
      <c r="P489">
        <v>729820</v>
      </c>
      <c r="Q489">
        <v>154385</v>
      </c>
      <c r="R489" s="53">
        <v>41852</v>
      </c>
      <c r="S489">
        <v>8</v>
      </c>
      <c r="T489" t="s">
        <v>202</v>
      </c>
      <c r="U489">
        <v>2014</v>
      </c>
    </row>
    <row r="490" spans="5:21" outlineLevel="1" x14ac:dyDescent="0.25">
      <c r="E490" t="s">
        <v>201</v>
      </c>
      <c r="F490" t="e" vm="32">
        <v>#VALUE!</v>
      </c>
      <c r="G490" t="e" cm="1" vm="33">
        <f t="array" ref="G490">_FV(PivotData[[#This Row],[Country]],"Image")</f>
        <v>#VALUE!</v>
      </c>
      <c r="H490" t="s">
        <v>209</v>
      </c>
      <c r="I490" t="s">
        <v>215</v>
      </c>
      <c r="J490">
        <v>432</v>
      </c>
      <c r="K490">
        <v>250</v>
      </c>
      <c r="L490">
        <v>300</v>
      </c>
      <c r="M490">
        <v>129600</v>
      </c>
      <c r="N490">
        <v>12960</v>
      </c>
      <c r="O490">
        <v>116640</v>
      </c>
      <c r="P490">
        <v>108000</v>
      </c>
      <c r="Q490">
        <v>8640</v>
      </c>
      <c r="R490" s="53">
        <v>41883</v>
      </c>
      <c r="S490">
        <v>9</v>
      </c>
      <c r="T490" t="s">
        <v>203</v>
      </c>
      <c r="U490">
        <v>2014</v>
      </c>
    </row>
    <row r="491" spans="5:21" outlineLevel="1" x14ac:dyDescent="0.25">
      <c r="E491" t="s">
        <v>201</v>
      </c>
      <c r="F491" t="e" vm="34">
        <v>#VALUE!</v>
      </c>
      <c r="G491" t="e" cm="1" vm="35">
        <f t="array" ref="G491">_FV(PivotData[[#This Row],[Country]],"Image")</f>
        <v>#VALUE!</v>
      </c>
      <c r="H491" t="s">
        <v>209</v>
      </c>
      <c r="I491" t="s">
        <v>215</v>
      </c>
      <c r="J491">
        <v>2294</v>
      </c>
      <c r="K491">
        <v>250</v>
      </c>
      <c r="L491">
        <v>300</v>
      </c>
      <c r="M491">
        <v>688200</v>
      </c>
      <c r="N491">
        <v>68820</v>
      </c>
      <c r="O491">
        <v>619380</v>
      </c>
      <c r="P491">
        <v>573500</v>
      </c>
      <c r="Q491">
        <v>45880</v>
      </c>
      <c r="R491" s="53">
        <v>41548</v>
      </c>
      <c r="S491">
        <v>10</v>
      </c>
      <c r="T491" t="s">
        <v>204</v>
      </c>
      <c r="U491">
        <v>2013</v>
      </c>
    </row>
    <row r="492" spans="5:21" outlineLevel="1" x14ac:dyDescent="0.25">
      <c r="E492" t="s">
        <v>193</v>
      </c>
      <c r="F492" t="e" vm="30">
        <v>#VALUE!</v>
      </c>
      <c r="G492" t="e" cm="1" vm="31">
        <f t="array" ref="G492">_FV(PivotData[[#This Row],[Country]],"Image")</f>
        <v>#VALUE!</v>
      </c>
      <c r="H492" t="s">
        <v>209</v>
      </c>
      <c r="I492" t="s">
        <v>215</v>
      </c>
      <c r="J492">
        <v>2167</v>
      </c>
      <c r="K492">
        <v>250</v>
      </c>
      <c r="L492">
        <v>15</v>
      </c>
      <c r="M492">
        <v>32505</v>
      </c>
      <c r="N492">
        <v>3250.5</v>
      </c>
      <c r="O492">
        <v>29254.5</v>
      </c>
      <c r="P492">
        <v>21670</v>
      </c>
      <c r="Q492">
        <v>7584.5</v>
      </c>
      <c r="R492" s="53">
        <v>41548</v>
      </c>
      <c r="S492">
        <v>10</v>
      </c>
      <c r="T492" t="s">
        <v>204</v>
      </c>
      <c r="U492">
        <v>2013</v>
      </c>
    </row>
    <row r="493" spans="5:21" outlineLevel="1" x14ac:dyDescent="0.25">
      <c r="E493" t="s">
        <v>199</v>
      </c>
      <c r="F493" t="e" vm="26">
        <v>#VALUE!</v>
      </c>
      <c r="G493" t="e" cm="1" vm="27">
        <f t="array" ref="G493">_FV(PivotData[[#This Row],[Country]],"Image")</f>
        <v>#VALUE!</v>
      </c>
      <c r="H493" t="s">
        <v>209</v>
      </c>
      <c r="I493" t="s">
        <v>215</v>
      </c>
      <c r="J493">
        <v>2529</v>
      </c>
      <c r="K493">
        <v>250</v>
      </c>
      <c r="L493">
        <v>125</v>
      </c>
      <c r="M493">
        <v>316125</v>
      </c>
      <c r="N493">
        <v>31612.5</v>
      </c>
      <c r="O493">
        <v>284512.5</v>
      </c>
      <c r="P493">
        <v>303480</v>
      </c>
      <c r="Q493">
        <v>-18967.5</v>
      </c>
      <c r="R493" s="53">
        <v>41944</v>
      </c>
      <c r="S493">
        <v>11</v>
      </c>
      <c r="T493" t="s">
        <v>207</v>
      </c>
      <c r="U493">
        <v>2014</v>
      </c>
    </row>
    <row r="494" spans="5:21" outlineLevel="1" x14ac:dyDescent="0.25">
      <c r="E494" t="s">
        <v>189</v>
      </c>
      <c r="F494" t="e" vm="28">
        <v>#VALUE!</v>
      </c>
      <c r="G494" t="e" cm="1" vm="29">
        <f t="array" ref="G494">_FV(PivotData[[#This Row],[Country]],"Image")</f>
        <v>#VALUE!</v>
      </c>
      <c r="H494" t="s">
        <v>209</v>
      </c>
      <c r="I494" t="s">
        <v>215</v>
      </c>
      <c r="J494">
        <v>1870</v>
      </c>
      <c r="K494">
        <v>250</v>
      </c>
      <c r="L494">
        <v>350</v>
      </c>
      <c r="M494">
        <v>654500</v>
      </c>
      <c r="N494">
        <v>65450</v>
      </c>
      <c r="O494">
        <v>589050</v>
      </c>
      <c r="P494">
        <v>486200</v>
      </c>
      <c r="Q494">
        <v>102850</v>
      </c>
      <c r="R494" s="53">
        <v>41609</v>
      </c>
      <c r="S494">
        <v>12</v>
      </c>
      <c r="T494" t="s">
        <v>195</v>
      </c>
      <c r="U494">
        <v>2013</v>
      </c>
    </row>
    <row r="495" spans="5:21" outlineLevel="1" x14ac:dyDescent="0.25">
      <c r="E495" t="s">
        <v>199</v>
      </c>
      <c r="F495" t="e" vm="34">
        <v>#VALUE!</v>
      </c>
      <c r="G495" t="e" cm="1" vm="35">
        <f t="array" ref="G495">_FV(PivotData[[#This Row],[Country]],"Image")</f>
        <v>#VALUE!</v>
      </c>
      <c r="H495" t="s">
        <v>211</v>
      </c>
      <c r="I495" t="s">
        <v>215</v>
      </c>
      <c r="J495">
        <v>579</v>
      </c>
      <c r="K495">
        <v>260</v>
      </c>
      <c r="L495">
        <v>125</v>
      </c>
      <c r="M495">
        <v>72375</v>
      </c>
      <c r="N495">
        <v>7237.5</v>
      </c>
      <c r="O495">
        <v>65137.5</v>
      </c>
      <c r="P495">
        <v>69480</v>
      </c>
      <c r="Q495">
        <v>-4342.5</v>
      </c>
      <c r="R495" s="53">
        <v>41640</v>
      </c>
      <c r="S495">
        <v>1</v>
      </c>
      <c r="T495" t="s">
        <v>192</v>
      </c>
      <c r="U495">
        <v>2014</v>
      </c>
    </row>
    <row r="496" spans="5:21" outlineLevel="1" x14ac:dyDescent="0.25">
      <c r="E496" t="s">
        <v>189</v>
      </c>
      <c r="F496" t="e" vm="26">
        <v>#VALUE!</v>
      </c>
      <c r="G496" t="e" cm="1" vm="27">
        <f t="array" ref="G496">_FV(PivotData[[#This Row],[Country]],"Image")</f>
        <v>#VALUE!</v>
      </c>
      <c r="H496" t="s">
        <v>211</v>
      </c>
      <c r="I496" t="s">
        <v>215</v>
      </c>
      <c r="J496">
        <v>2240</v>
      </c>
      <c r="K496">
        <v>260</v>
      </c>
      <c r="L496">
        <v>350</v>
      </c>
      <c r="M496">
        <v>784000</v>
      </c>
      <c r="N496">
        <v>78400</v>
      </c>
      <c r="O496">
        <v>705600</v>
      </c>
      <c r="P496">
        <v>582400</v>
      </c>
      <c r="Q496">
        <v>123200</v>
      </c>
      <c r="R496" s="53">
        <v>41671</v>
      </c>
      <c r="S496">
        <v>2</v>
      </c>
      <c r="T496" t="s">
        <v>206</v>
      </c>
      <c r="U496">
        <v>2014</v>
      </c>
    </row>
    <row r="497" spans="5:21" outlineLevel="1" x14ac:dyDescent="0.25">
      <c r="E497" t="s">
        <v>201</v>
      </c>
      <c r="F497" t="e" vm="34">
        <v>#VALUE!</v>
      </c>
      <c r="G497" t="e" cm="1" vm="35">
        <f t="array" ref="G497">_FV(PivotData[[#This Row],[Country]],"Image")</f>
        <v>#VALUE!</v>
      </c>
      <c r="H497" t="s">
        <v>211</v>
      </c>
      <c r="I497" t="s">
        <v>215</v>
      </c>
      <c r="J497">
        <v>2993</v>
      </c>
      <c r="K497">
        <v>260</v>
      </c>
      <c r="L497">
        <v>300</v>
      </c>
      <c r="M497">
        <v>897900</v>
      </c>
      <c r="N497">
        <v>89790</v>
      </c>
      <c r="O497">
        <v>808110</v>
      </c>
      <c r="P497">
        <v>748250</v>
      </c>
      <c r="Q497">
        <v>59860</v>
      </c>
      <c r="R497" s="53">
        <v>41699</v>
      </c>
      <c r="S497">
        <v>3</v>
      </c>
      <c r="T497" t="s">
        <v>197</v>
      </c>
      <c r="U497">
        <v>2014</v>
      </c>
    </row>
    <row r="498" spans="5:21" outlineLevel="1" x14ac:dyDescent="0.25">
      <c r="E498" t="s">
        <v>198</v>
      </c>
      <c r="F498" t="e" vm="26">
        <v>#VALUE!</v>
      </c>
      <c r="G498" t="e" cm="1" vm="27">
        <f t="array" ref="G498">_FV(PivotData[[#This Row],[Country]],"Image")</f>
        <v>#VALUE!</v>
      </c>
      <c r="H498" t="s">
        <v>211</v>
      </c>
      <c r="I498" t="s">
        <v>215</v>
      </c>
      <c r="J498">
        <v>3520.5</v>
      </c>
      <c r="K498">
        <v>260</v>
      </c>
      <c r="L498">
        <v>12</v>
      </c>
      <c r="M498">
        <v>42246</v>
      </c>
      <c r="N498">
        <v>4224.6000000000004</v>
      </c>
      <c r="O498">
        <v>38021.399999999994</v>
      </c>
      <c r="P498">
        <v>10561.5</v>
      </c>
      <c r="Q498">
        <v>27459.899999999998</v>
      </c>
      <c r="R498" s="53">
        <v>41730</v>
      </c>
      <c r="S498">
        <v>4</v>
      </c>
      <c r="T498" t="s">
        <v>210</v>
      </c>
      <c r="U498">
        <v>2014</v>
      </c>
    </row>
    <row r="499" spans="5:21" outlineLevel="1" x14ac:dyDescent="0.25">
      <c r="E499" t="s">
        <v>189</v>
      </c>
      <c r="F499" t="e" vm="32">
        <v>#VALUE!</v>
      </c>
      <c r="G499" t="e" cm="1" vm="33">
        <f t="array" ref="G499">_FV(PivotData[[#This Row],[Country]],"Image")</f>
        <v>#VALUE!</v>
      </c>
      <c r="H499" t="s">
        <v>211</v>
      </c>
      <c r="I499" t="s">
        <v>215</v>
      </c>
      <c r="J499">
        <v>2039</v>
      </c>
      <c r="K499">
        <v>260</v>
      </c>
      <c r="L499">
        <v>20</v>
      </c>
      <c r="M499">
        <v>40780</v>
      </c>
      <c r="N499">
        <v>4078</v>
      </c>
      <c r="O499">
        <v>36702</v>
      </c>
      <c r="P499">
        <v>20390</v>
      </c>
      <c r="Q499">
        <v>16312</v>
      </c>
      <c r="R499" s="53">
        <v>41760</v>
      </c>
      <c r="S499">
        <v>5</v>
      </c>
      <c r="T499" t="s">
        <v>213</v>
      </c>
      <c r="U499">
        <v>2014</v>
      </c>
    </row>
    <row r="500" spans="5:21" outlineLevel="1" x14ac:dyDescent="0.25">
      <c r="E500" t="s">
        <v>198</v>
      </c>
      <c r="F500" t="e" vm="28">
        <v>#VALUE!</v>
      </c>
      <c r="G500" t="e" cm="1" vm="29">
        <f t="array" ref="G500">_FV(PivotData[[#This Row],[Country]],"Image")</f>
        <v>#VALUE!</v>
      </c>
      <c r="H500" t="s">
        <v>211</v>
      </c>
      <c r="I500" t="s">
        <v>215</v>
      </c>
      <c r="J500">
        <v>2574</v>
      </c>
      <c r="K500">
        <v>260</v>
      </c>
      <c r="L500">
        <v>12</v>
      </c>
      <c r="M500">
        <v>30888</v>
      </c>
      <c r="N500">
        <v>3088.8</v>
      </c>
      <c r="O500">
        <v>27799.200000000001</v>
      </c>
      <c r="P500">
        <v>7722</v>
      </c>
      <c r="Q500">
        <v>20077.2</v>
      </c>
      <c r="R500" s="53">
        <v>41852</v>
      </c>
      <c r="S500">
        <v>8</v>
      </c>
      <c r="T500" t="s">
        <v>202</v>
      </c>
      <c r="U500">
        <v>2014</v>
      </c>
    </row>
    <row r="501" spans="5:21" outlineLevel="1" x14ac:dyDescent="0.25">
      <c r="E501" t="s">
        <v>189</v>
      </c>
      <c r="F501" t="e" vm="26">
        <v>#VALUE!</v>
      </c>
      <c r="G501" t="e" cm="1" vm="27">
        <f t="array" ref="G501">_FV(PivotData[[#This Row],[Country]],"Image")</f>
        <v>#VALUE!</v>
      </c>
      <c r="H501" t="s">
        <v>211</v>
      </c>
      <c r="I501" t="s">
        <v>215</v>
      </c>
      <c r="J501">
        <v>707</v>
      </c>
      <c r="K501">
        <v>260</v>
      </c>
      <c r="L501">
        <v>350</v>
      </c>
      <c r="M501">
        <v>247450</v>
      </c>
      <c r="N501">
        <v>24745</v>
      </c>
      <c r="O501">
        <v>222705</v>
      </c>
      <c r="P501">
        <v>183820</v>
      </c>
      <c r="Q501">
        <v>38885</v>
      </c>
      <c r="R501" s="53">
        <v>41883</v>
      </c>
      <c r="S501">
        <v>9</v>
      </c>
      <c r="T501" t="s">
        <v>203</v>
      </c>
      <c r="U501">
        <v>2014</v>
      </c>
    </row>
    <row r="502" spans="5:21" outlineLevel="1" x14ac:dyDescent="0.25">
      <c r="E502" t="s">
        <v>193</v>
      </c>
      <c r="F502" t="e" vm="30">
        <v>#VALUE!</v>
      </c>
      <c r="G502" t="e" cm="1" vm="31">
        <f t="array" ref="G502">_FV(PivotData[[#This Row],[Country]],"Image")</f>
        <v>#VALUE!</v>
      </c>
      <c r="H502" t="s">
        <v>211</v>
      </c>
      <c r="I502" t="s">
        <v>215</v>
      </c>
      <c r="J502">
        <v>2072</v>
      </c>
      <c r="K502">
        <v>260</v>
      </c>
      <c r="L502">
        <v>15</v>
      </c>
      <c r="M502">
        <v>31080</v>
      </c>
      <c r="N502">
        <v>3108</v>
      </c>
      <c r="O502">
        <v>27972</v>
      </c>
      <c r="P502">
        <v>20720</v>
      </c>
      <c r="Q502">
        <v>7252</v>
      </c>
      <c r="R502" s="53">
        <v>41974</v>
      </c>
      <c r="S502">
        <v>12</v>
      </c>
      <c r="T502" t="s">
        <v>195</v>
      </c>
      <c r="U502">
        <v>2014</v>
      </c>
    </row>
    <row r="503" spans="5:21" outlineLevel="1" x14ac:dyDescent="0.25">
      <c r="E503" t="s">
        <v>201</v>
      </c>
      <c r="F503" t="e" vm="30">
        <v>#VALUE!</v>
      </c>
      <c r="G503" t="e" cm="1" vm="31">
        <f t="array" ref="G503">_FV(PivotData[[#This Row],[Country]],"Image")</f>
        <v>#VALUE!</v>
      </c>
      <c r="H503" t="s">
        <v>211</v>
      </c>
      <c r="I503" t="s">
        <v>215</v>
      </c>
      <c r="J503">
        <v>853</v>
      </c>
      <c r="K503">
        <v>260</v>
      </c>
      <c r="L503">
        <v>300</v>
      </c>
      <c r="M503">
        <v>255900</v>
      </c>
      <c r="N503">
        <v>25590</v>
      </c>
      <c r="O503">
        <v>230310</v>
      </c>
      <c r="P503">
        <v>213250</v>
      </c>
      <c r="Q503">
        <v>17060</v>
      </c>
      <c r="R503" s="53">
        <v>41974</v>
      </c>
      <c r="S503">
        <v>12</v>
      </c>
      <c r="T503" t="s">
        <v>195</v>
      </c>
      <c r="U503">
        <v>2014</v>
      </c>
    </row>
    <row r="504" spans="5:21" outlineLevel="1" x14ac:dyDescent="0.25">
      <c r="E504" t="s">
        <v>198</v>
      </c>
      <c r="F504" t="e" vm="30">
        <v>#VALUE!</v>
      </c>
      <c r="G504" t="e" cm="1" vm="31">
        <f t="array" ref="G504">_FV(PivotData[[#This Row],[Country]],"Image")</f>
        <v>#VALUE!</v>
      </c>
      <c r="H504" t="s">
        <v>190</v>
      </c>
      <c r="I504" t="s">
        <v>215</v>
      </c>
      <c r="J504">
        <v>1198</v>
      </c>
      <c r="K504">
        <v>3</v>
      </c>
      <c r="L504">
        <v>12</v>
      </c>
      <c r="M504">
        <v>14376</v>
      </c>
      <c r="N504">
        <v>1581.36</v>
      </c>
      <c r="O504">
        <v>12794.64</v>
      </c>
      <c r="P504">
        <v>3594</v>
      </c>
      <c r="Q504">
        <v>9200.64</v>
      </c>
      <c r="R504" s="53">
        <v>41548</v>
      </c>
      <c r="S504">
        <v>10</v>
      </c>
      <c r="T504" t="s">
        <v>204</v>
      </c>
      <c r="U504">
        <v>2013</v>
      </c>
    </row>
    <row r="505" spans="5:21" outlineLevel="1" x14ac:dyDescent="0.25">
      <c r="E505" t="s">
        <v>189</v>
      </c>
      <c r="F505" t="e" vm="30">
        <v>#VALUE!</v>
      </c>
      <c r="G505" t="e" cm="1" vm="31">
        <f t="array" ref="G505">_FV(PivotData[[#This Row],[Country]],"Image")</f>
        <v>#VALUE!</v>
      </c>
      <c r="H505" t="s">
        <v>205</v>
      </c>
      <c r="I505" t="s">
        <v>215</v>
      </c>
      <c r="J505">
        <v>2532</v>
      </c>
      <c r="K505">
        <v>10</v>
      </c>
      <c r="L505">
        <v>7</v>
      </c>
      <c r="M505">
        <v>17724</v>
      </c>
      <c r="N505">
        <v>1949.6399999999999</v>
      </c>
      <c r="O505">
        <v>15774.36</v>
      </c>
      <c r="P505">
        <v>12660</v>
      </c>
      <c r="Q505">
        <v>3114.3599999999997</v>
      </c>
      <c r="R505" s="53">
        <v>41730</v>
      </c>
      <c r="S505">
        <v>4</v>
      </c>
      <c r="T505" t="s">
        <v>210</v>
      </c>
      <c r="U505">
        <v>2014</v>
      </c>
    </row>
    <row r="506" spans="5:21" outlineLevel="1" x14ac:dyDescent="0.25">
      <c r="E506" t="s">
        <v>198</v>
      </c>
      <c r="F506" t="e" vm="30">
        <v>#VALUE!</v>
      </c>
      <c r="G506" t="e" cm="1" vm="31">
        <f t="array" ref="G506">_FV(PivotData[[#This Row],[Country]],"Image")</f>
        <v>#VALUE!</v>
      </c>
      <c r="H506" t="s">
        <v>205</v>
      </c>
      <c r="I506" t="s">
        <v>215</v>
      </c>
      <c r="J506">
        <v>1198</v>
      </c>
      <c r="K506">
        <v>10</v>
      </c>
      <c r="L506">
        <v>12</v>
      </c>
      <c r="M506">
        <v>14376</v>
      </c>
      <c r="N506">
        <v>1581.36</v>
      </c>
      <c r="O506">
        <v>12794.64</v>
      </c>
      <c r="P506">
        <v>3594</v>
      </c>
      <c r="Q506">
        <v>9200.64</v>
      </c>
      <c r="R506" s="53">
        <v>41548</v>
      </c>
      <c r="S506">
        <v>10</v>
      </c>
      <c r="T506" t="s">
        <v>204</v>
      </c>
      <c r="U506">
        <v>2013</v>
      </c>
    </row>
    <row r="507" spans="5:21" outlineLevel="1" x14ac:dyDescent="0.25">
      <c r="E507" t="s">
        <v>193</v>
      </c>
      <c r="F507" t="e" vm="26">
        <v>#VALUE!</v>
      </c>
      <c r="G507" t="e" cm="1" vm="27">
        <f t="array" ref="G507">_FV(PivotData[[#This Row],[Country]],"Image")</f>
        <v>#VALUE!</v>
      </c>
      <c r="H507" t="s">
        <v>208</v>
      </c>
      <c r="I507" t="s">
        <v>215</v>
      </c>
      <c r="J507">
        <v>384</v>
      </c>
      <c r="K507">
        <v>120</v>
      </c>
      <c r="L507">
        <v>15</v>
      </c>
      <c r="M507">
        <v>5760</v>
      </c>
      <c r="N507">
        <v>633.59999999999991</v>
      </c>
      <c r="O507">
        <v>5126.3999999999996</v>
      </c>
      <c r="P507">
        <v>3840</v>
      </c>
      <c r="Q507">
        <v>1286.3999999999999</v>
      </c>
      <c r="R507" s="53">
        <v>41640</v>
      </c>
      <c r="S507">
        <v>1</v>
      </c>
      <c r="T507" t="s">
        <v>192</v>
      </c>
      <c r="U507">
        <v>2014</v>
      </c>
    </row>
    <row r="508" spans="5:21" outlineLevel="1" x14ac:dyDescent="0.25">
      <c r="E508" t="s">
        <v>198</v>
      </c>
      <c r="F508" t="e" vm="28">
        <v>#VALUE!</v>
      </c>
      <c r="G508" t="e" cm="1" vm="29">
        <f t="array" ref="G508">_FV(PivotData[[#This Row],[Country]],"Image")</f>
        <v>#VALUE!</v>
      </c>
      <c r="H508" t="s">
        <v>208</v>
      </c>
      <c r="I508" t="s">
        <v>215</v>
      </c>
      <c r="J508">
        <v>472</v>
      </c>
      <c r="K508">
        <v>120</v>
      </c>
      <c r="L508">
        <v>12</v>
      </c>
      <c r="M508">
        <v>5664</v>
      </c>
      <c r="N508">
        <v>623.04</v>
      </c>
      <c r="O508">
        <v>5040.96</v>
      </c>
      <c r="P508">
        <v>1416</v>
      </c>
      <c r="Q508">
        <v>3624.96</v>
      </c>
      <c r="R508" s="53">
        <v>41913</v>
      </c>
      <c r="S508">
        <v>10</v>
      </c>
      <c r="T508" t="s">
        <v>204</v>
      </c>
      <c r="U508">
        <v>2014</v>
      </c>
    </row>
    <row r="509" spans="5:21" outlineLevel="1" x14ac:dyDescent="0.25">
      <c r="E509" t="s">
        <v>189</v>
      </c>
      <c r="F509" t="e" vm="34">
        <v>#VALUE!</v>
      </c>
      <c r="G509" t="e" cm="1" vm="35">
        <f t="array" ref="G509">_FV(PivotData[[#This Row],[Country]],"Image")</f>
        <v>#VALUE!</v>
      </c>
      <c r="H509" t="s">
        <v>209</v>
      </c>
      <c r="I509" t="s">
        <v>215</v>
      </c>
      <c r="J509">
        <v>1579</v>
      </c>
      <c r="K509">
        <v>250</v>
      </c>
      <c r="L509">
        <v>7</v>
      </c>
      <c r="M509">
        <v>11053</v>
      </c>
      <c r="N509">
        <v>1215.83</v>
      </c>
      <c r="O509">
        <v>9837.17</v>
      </c>
      <c r="P509">
        <v>7895</v>
      </c>
      <c r="Q509">
        <v>1942.17</v>
      </c>
      <c r="R509" s="53">
        <v>41699</v>
      </c>
      <c r="S509">
        <v>3</v>
      </c>
      <c r="T509" t="s">
        <v>197</v>
      </c>
      <c r="U509">
        <v>2014</v>
      </c>
    </row>
    <row r="510" spans="5:21" outlineLevel="1" x14ac:dyDescent="0.25">
      <c r="E510" t="s">
        <v>198</v>
      </c>
      <c r="F510" t="e" vm="32">
        <v>#VALUE!</v>
      </c>
      <c r="G510" t="e" cm="1" vm="33">
        <f t="array" ref="G510">_FV(PivotData[[#This Row],[Country]],"Image")</f>
        <v>#VALUE!</v>
      </c>
      <c r="H510" t="s">
        <v>209</v>
      </c>
      <c r="I510" t="s">
        <v>215</v>
      </c>
      <c r="J510">
        <v>1005</v>
      </c>
      <c r="K510">
        <v>250</v>
      </c>
      <c r="L510">
        <v>12</v>
      </c>
      <c r="M510">
        <v>12060</v>
      </c>
      <c r="N510">
        <v>1326.6</v>
      </c>
      <c r="O510">
        <v>10733.4</v>
      </c>
      <c r="P510">
        <v>3015</v>
      </c>
      <c r="Q510">
        <v>7718.4</v>
      </c>
      <c r="R510" s="53">
        <v>41518</v>
      </c>
      <c r="S510">
        <v>9</v>
      </c>
      <c r="T510" t="s">
        <v>203</v>
      </c>
      <c r="U510">
        <v>2013</v>
      </c>
    </row>
    <row r="511" spans="5:21" outlineLevel="1" x14ac:dyDescent="0.25">
      <c r="E511" t="s">
        <v>193</v>
      </c>
      <c r="F511" t="e" vm="34">
        <v>#VALUE!</v>
      </c>
      <c r="G511" t="e" cm="1" vm="35">
        <f t="array" ref="G511">_FV(PivotData[[#This Row],[Country]],"Image")</f>
        <v>#VALUE!</v>
      </c>
      <c r="H511" t="s">
        <v>211</v>
      </c>
      <c r="I511" t="s">
        <v>215</v>
      </c>
      <c r="J511">
        <v>3199.5</v>
      </c>
      <c r="K511">
        <v>260</v>
      </c>
      <c r="L511">
        <v>15</v>
      </c>
      <c r="M511">
        <v>47992.5</v>
      </c>
      <c r="N511">
        <v>5279.1749999999993</v>
      </c>
      <c r="O511">
        <v>42713.324999999997</v>
      </c>
      <c r="P511">
        <v>31995</v>
      </c>
      <c r="Q511">
        <v>10718.324999999999</v>
      </c>
      <c r="R511" s="53">
        <v>41821</v>
      </c>
      <c r="S511">
        <v>7</v>
      </c>
      <c r="T511" t="s">
        <v>200</v>
      </c>
      <c r="U511">
        <v>2014</v>
      </c>
    </row>
    <row r="512" spans="5:21" outlineLevel="1" x14ac:dyDescent="0.25">
      <c r="E512" t="s">
        <v>198</v>
      </c>
      <c r="F512" t="e" vm="28">
        <v>#VALUE!</v>
      </c>
      <c r="G512" t="e" cm="1" vm="29">
        <f t="array" ref="G512">_FV(PivotData[[#This Row],[Country]],"Image")</f>
        <v>#VALUE!</v>
      </c>
      <c r="H512" t="s">
        <v>211</v>
      </c>
      <c r="I512" t="s">
        <v>215</v>
      </c>
      <c r="J512">
        <v>472</v>
      </c>
      <c r="K512">
        <v>260</v>
      </c>
      <c r="L512">
        <v>12</v>
      </c>
      <c r="M512">
        <v>5664</v>
      </c>
      <c r="N512">
        <v>623.04</v>
      </c>
      <c r="O512">
        <v>5040.96</v>
      </c>
      <c r="P512">
        <v>1416</v>
      </c>
      <c r="Q512">
        <v>3624.96</v>
      </c>
      <c r="R512" s="53">
        <v>41913</v>
      </c>
      <c r="S512">
        <v>10</v>
      </c>
      <c r="T512" t="s">
        <v>204</v>
      </c>
      <c r="U512">
        <v>2014</v>
      </c>
    </row>
    <row r="513" spans="5:21" outlineLevel="1" x14ac:dyDescent="0.25">
      <c r="E513" t="s">
        <v>198</v>
      </c>
      <c r="F513" t="e" vm="26">
        <v>#VALUE!</v>
      </c>
      <c r="G513" t="e" cm="1" vm="27">
        <f t="array" ref="G513">_FV(PivotData[[#This Row],[Country]],"Image")</f>
        <v>#VALUE!</v>
      </c>
      <c r="H513" t="s">
        <v>190</v>
      </c>
      <c r="I513" t="s">
        <v>215</v>
      </c>
      <c r="J513">
        <v>1937</v>
      </c>
      <c r="K513">
        <v>3</v>
      </c>
      <c r="L513">
        <v>12</v>
      </c>
      <c r="M513">
        <v>23244</v>
      </c>
      <c r="N513">
        <v>2556.84</v>
      </c>
      <c r="O513">
        <v>20687.16</v>
      </c>
      <c r="P513">
        <v>5811</v>
      </c>
      <c r="Q513">
        <v>14876.16</v>
      </c>
      <c r="R513" s="53">
        <v>41671</v>
      </c>
      <c r="S513">
        <v>2</v>
      </c>
      <c r="T513" t="s">
        <v>206</v>
      </c>
      <c r="U513">
        <v>2014</v>
      </c>
    </row>
    <row r="514" spans="5:21" outlineLevel="1" x14ac:dyDescent="0.25">
      <c r="E514" t="s">
        <v>189</v>
      </c>
      <c r="F514" t="e" vm="28">
        <v>#VALUE!</v>
      </c>
      <c r="G514" t="e" cm="1" vm="29">
        <f t="array" ref="G514">_FV(PivotData[[#This Row],[Country]],"Image")</f>
        <v>#VALUE!</v>
      </c>
      <c r="H514" t="s">
        <v>190</v>
      </c>
      <c r="I514" t="s">
        <v>215</v>
      </c>
      <c r="J514">
        <v>792</v>
      </c>
      <c r="K514">
        <v>3</v>
      </c>
      <c r="L514">
        <v>350</v>
      </c>
      <c r="M514">
        <v>277200</v>
      </c>
      <c r="N514">
        <v>30492</v>
      </c>
      <c r="O514">
        <v>246708</v>
      </c>
      <c r="P514">
        <v>205920</v>
      </c>
      <c r="Q514">
        <v>40788</v>
      </c>
      <c r="R514" s="53">
        <v>41699</v>
      </c>
      <c r="S514">
        <v>3</v>
      </c>
      <c r="T514" t="s">
        <v>197</v>
      </c>
      <c r="U514">
        <v>2014</v>
      </c>
    </row>
    <row r="515" spans="5:21" outlineLevel="1" x14ac:dyDescent="0.25">
      <c r="E515" t="s">
        <v>201</v>
      </c>
      <c r="F515" t="e" vm="28">
        <v>#VALUE!</v>
      </c>
      <c r="G515" t="e" cm="1" vm="29">
        <f t="array" ref="G515">_FV(PivotData[[#This Row],[Country]],"Image")</f>
        <v>#VALUE!</v>
      </c>
      <c r="H515" t="s">
        <v>190</v>
      </c>
      <c r="I515" t="s">
        <v>215</v>
      </c>
      <c r="J515">
        <v>2811</v>
      </c>
      <c r="K515">
        <v>3</v>
      </c>
      <c r="L515">
        <v>300</v>
      </c>
      <c r="M515">
        <v>843300</v>
      </c>
      <c r="N515">
        <v>92763</v>
      </c>
      <c r="O515">
        <v>750537</v>
      </c>
      <c r="P515">
        <v>702750</v>
      </c>
      <c r="Q515">
        <v>47787</v>
      </c>
      <c r="R515" s="53">
        <v>41821</v>
      </c>
      <c r="S515">
        <v>7</v>
      </c>
      <c r="T515" t="s">
        <v>200</v>
      </c>
      <c r="U515">
        <v>2014</v>
      </c>
    </row>
    <row r="516" spans="5:21" outlineLevel="1" x14ac:dyDescent="0.25">
      <c r="E516" t="s">
        <v>199</v>
      </c>
      <c r="F516" t="e" vm="30">
        <v>#VALUE!</v>
      </c>
      <c r="G516" t="e" cm="1" vm="31">
        <f t="array" ref="G516">_FV(PivotData[[#This Row],[Country]],"Image")</f>
        <v>#VALUE!</v>
      </c>
      <c r="H516" t="s">
        <v>190</v>
      </c>
      <c r="I516" t="s">
        <v>215</v>
      </c>
      <c r="J516">
        <v>2441</v>
      </c>
      <c r="K516">
        <v>3</v>
      </c>
      <c r="L516">
        <v>125</v>
      </c>
      <c r="M516">
        <v>305125</v>
      </c>
      <c r="N516">
        <v>33563.75</v>
      </c>
      <c r="O516">
        <v>271561.25</v>
      </c>
      <c r="P516">
        <v>292920</v>
      </c>
      <c r="Q516">
        <v>-21358.75</v>
      </c>
      <c r="R516" s="53">
        <v>41913</v>
      </c>
      <c r="S516">
        <v>10</v>
      </c>
      <c r="T516" t="s">
        <v>204</v>
      </c>
      <c r="U516">
        <v>2014</v>
      </c>
    </row>
    <row r="517" spans="5:21" outlineLevel="1" x14ac:dyDescent="0.25">
      <c r="E517" t="s">
        <v>193</v>
      </c>
      <c r="F517" t="e" vm="26">
        <v>#VALUE!</v>
      </c>
      <c r="G517" t="e" cm="1" vm="27">
        <f t="array" ref="G517">_FV(PivotData[[#This Row],[Country]],"Image")</f>
        <v>#VALUE!</v>
      </c>
      <c r="H517" t="s">
        <v>190</v>
      </c>
      <c r="I517" t="s">
        <v>215</v>
      </c>
      <c r="J517">
        <v>1560</v>
      </c>
      <c r="K517">
        <v>3</v>
      </c>
      <c r="L517">
        <v>15</v>
      </c>
      <c r="M517">
        <v>23400</v>
      </c>
      <c r="N517">
        <v>2574</v>
      </c>
      <c r="O517">
        <v>20826</v>
      </c>
      <c r="P517">
        <v>15600</v>
      </c>
      <c r="Q517">
        <v>5226</v>
      </c>
      <c r="R517" s="53">
        <v>41579</v>
      </c>
      <c r="S517">
        <v>11</v>
      </c>
      <c r="T517" t="s">
        <v>207</v>
      </c>
      <c r="U517">
        <v>2013</v>
      </c>
    </row>
    <row r="518" spans="5:21" outlineLevel="1" x14ac:dyDescent="0.25">
      <c r="E518" t="s">
        <v>189</v>
      </c>
      <c r="F518" t="e" vm="32">
        <v>#VALUE!</v>
      </c>
      <c r="G518" t="e" cm="1" vm="33">
        <f t="array" ref="G518">_FV(PivotData[[#This Row],[Country]],"Image")</f>
        <v>#VALUE!</v>
      </c>
      <c r="H518" t="s">
        <v>190</v>
      </c>
      <c r="I518" t="s">
        <v>215</v>
      </c>
      <c r="J518">
        <v>2706</v>
      </c>
      <c r="K518">
        <v>3</v>
      </c>
      <c r="L518">
        <v>7</v>
      </c>
      <c r="M518">
        <v>18942</v>
      </c>
      <c r="N518">
        <v>2083.62</v>
      </c>
      <c r="O518">
        <v>16858.38</v>
      </c>
      <c r="P518">
        <v>13530</v>
      </c>
      <c r="Q518">
        <v>3328.380000000001</v>
      </c>
      <c r="R518" s="53">
        <v>41579</v>
      </c>
      <c r="S518">
        <v>11</v>
      </c>
      <c r="T518" t="s">
        <v>207</v>
      </c>
      <c r="U518">
        <v>2013</v>
      </c>
    </row>
    <row r="519" spans="5:21" outlineLevel="1" x14ac:dyDescent="0.25">
      <c r="E519" t="s">
        <v>189</v>
      </c>
      <c r="F519" t="e" vm="28">
        <v>#VALUE!</v>
      </c>
      <c r="G519" t="e" cm="1" vm="29">
        <f t="array" ref="G519">_FV(PivotData[[#This Row],[Country]],"Image")</f>
        <v>#VALUE!</v>
      </c>
      <c r="H519" t="s">
        <v>196</v>
      </c>
      <c r="I519" t="s">
        <v>215</v>
      </c>
      <c r="J519">
        <v>766</v>
      </c>
      <c r="K519">
        <v>5</v>
      </c>
      <c r="L519">
        <v>350</v>
      </c>
      <c r="M519">
        <v>268100</v>
      </c>
      <c r="N519">
        <v>29491</v>
      </c>
      <c r="O519">
        <v>238609</v>
      </c>
      <c r="P519">
        <v>199160</v>
      </c>
      <c r="Q519">
        <v>39449</v>
      </c>
      <c r="R519" s="53">
        <v>41640</v>
      </c>
      <c r="S519">
        <v>1</v>
      </c>
      <c r="T519" t="s">
        <v>192</v>
      </c>
      <c r="U519">
        <v>2014</v>
      </c>
    </row>
    <row r="520" spans="5:21" outlineLevel="1" x14ac:dyDescent="0.25">
      <c r="E520" t="s">
        <v>189</v>
      </c>
      <c r="F520" t="e" vm="28">
        <v>#VALUE!</v>
      </c>
      <c r="G520" t="e" cm="1" vm="29">
        <f t="array" ref="G520">_FV(PivotData[[#This Row],[Country]],"Image")</f>
        <v>#VALUE!</v>
      </c>
      <c r="H520" t="s">
        <v>196</v>
      </c>
      <c r="I520" t="s">
        <v>215</v>
      </c>
      <c r="J520">
        <v>2992</v>
      </c>
      <c r="K520">
        <v>5</v>
      </c>
      <c r="L520">
        <v>20</v>
      </c>
      <c r="M520">
        <v>59840</v>
      </c>
      <c r="N520">
        <v>6582.4</v>
      </c>
      <c r="O520">
        <v>53257.599999999999</v>
      </c>
      <c r="P520">
        <v>29920</v>
      </c>
      <c r="Q520">
        <v>23337.599999999999</v>
      </c>
      <c r="R520" s="53">
        <v>41548</v>
      </c>
      <c r="S520">
        <v>10</v>
      </c>
      <c r="T520" t="s">
        <v>204</v>
      </c>
      <c r="U520">
        <v>2013</v>
      </c>
    </row>
    <row r="521" spans="5:21" outlineLevel="1" x14ac:dyDescent="0.25">
      <c r="E521" t="s">
        <v>193</v>
      </c>
      <c r="F521" t="e" vm="32">
        <v>#VALUE!</v>
      </c>
      <c r="G521" t="e" cm="1" vm="33">
        <f t="array" ref="G521">_FV(PivotData[[#This Row],[Country]],"Image")</f>
        <v>#VALUE!</v>
      </c>
      <c r="H521" t="s">
        <v>196</v>
      </c>
      <c r="I521" t="s">
        <v>215</v>
      </c>
      <c r="J521">
        <v>2157</v>
      </c>
      <c r="K521">
        <v>5</v>
      </c>
      <c r="L521">
        <v>15</v>
      </c>
      <c r="M521">
        <v>32355</v>
      </c>
      <c r="N521">
        <v>3559.05</v>
      </c>
      <c r="O521">
        <v>28795.95</v>
      </c>
      <c r="P521">
        <v>21570</v>
      </c>
      <c r="Q521">
        <v>7225.9500000000007</v>
      </c>
      <c r="R521" s="53">
        <v>41974</v>
      </c>
      <c r="S521">
        <v>12</v>
      </c>
      <c r="T521" t="s">
        <v>195</v>
      </c>
      <c r="U521">
        <v>2014</v>
      </c>
    </row>
    <row r="522" spans="5:21" outlineLevel="1" x14ac:dyDescent="0.25">
      <c r="E522" t="s">
        <v>201</v>
      </c>
      <c r="F522" t="e" vm="26">
        <v>#VALUE!</v>
      </c>
      <c r="G522" t="e" cm="1" vm="27">
        <f t="array" ref="G522">_FV(PivotData[[#This Row],[Country]],"Image")</f>
        <v>#VALUE!</v>
      </c>
      <c r="H522" t="s">
        <v>205</v>
      </c>
      <c r="I522" t="s">
        <v>215</v>
      </c>
      <c r="J522">
        <v>873</v>
      </c>
      <c r="K522">
        <v>10</v>
      </c>
      <c r="L522">
        <v>300</v>
      </c>
      <c r="M522">
        <v>261900</v>
      </c>
      <c r="N522">
        <v>28809</v>
      </c>
      <c r="O522">
        <v>233091</v>
      </c>
      <c r="P522">
        <v>218250</v>
      </c>
      <c r="Q522">
        <v>14841</v>
      </c>
      <c r="R522" s="53">
        <v>41640</v>
      </c>
      <c r="S522">
        <v>1</v>
      </c>
      <c r="T522" t="s">
        <v>192</v>
      </c>
      <c r="U522">
        <v>2014</v>
      </c>
    </row>
    <row r="523" spans="5:21" outlineLevel="1" x14ac:dyDescent="0.25">
      <c r="E523" t="s">
        <v>189</v>
      </c>
      <c r="F523" t="e" vm="32">
        <v>#VALUE!</v>
      </c>
      <c r="G523" t="e" cm="1" vm="33">
        <f t="array" ref="G523">_FV(PivotData[[#This Row],[Country]],"Image")</f>
        <v>#VALUE!</v>
      </c>
      <c r="H523" t="s">
        <v>205</v>
      </c>
      <c r="I523" t="s">
        <v>215</v>
      </c>
      <c r="J523">
        <v>1122</v>
      </c>
      <c r="K523">
        <v>10</v>
      </c>
      <c r="L523">
        <v>20</v>
      </c>
      <c r="M523">
        <v>22440</v>
      </c>
      <c r="N523">
        <v>2468.4</v>
      </c>
      <c r="O523">
        <v>19971.599999999999</v>
      </c>
      <c r="P523">
        <v>11220</v>
      </c>
      <c r="Q523">
        <v>8751.5999999999985</v>
      </c>
      <c r="R523" s="53">
        <v>41699</v>
      </c>
      <c r="S523">
        <v>3</v>
      </c>
      <c r="T523" t="s">
        <v>197</v>
      </c>
      <c r="U523">
        <v>2014</v>
      </c>
    </row>
    <row r="524" spans="5:21" outlineLevel="1" x14ac:dyDescent="0.25">
      <c r="E524" t="s">
        <v>189</v>
      </c>
      <c r="F524" t="e" vm="26">
        <v>#VALUE!</v>
      </c>
      <c r="G524" t="e" cm="1" vm="27">
        <f t="array" ref="G524">_FV(PivotData[[#This Row],[Country]],"Image")</f>
        <v>#VALUE!</v>
      </c>
      <c r="H524" t="s">
        <v>205</v>
      </c>
      <c r="I524" t="s">
        <v>215</v>
      </c>
      <c r="J524">
        <v>2104.5</v>
      </c>
      <c r="K524">
        <v>10</v>
      </c>
      <c r="L524">
        <v>350</v>
      </c>
      <c r="M524">
        <v>736575</v>
      </c>
      <c r="N524">
        <v>81023.25</v>
      </c>
      <c r="O524">
        <v>655551.75</v>
      </c>
      <c r="P524">
        <v>547170</v>
      </c>
      <c r="Q524">
        <v>108381.75</v>
      </c>
      <c r="R524" s="53">
        <v>41821</v>
      </c>
      <c r="S524">
        <v>7</v>
      </c>
      <c r="T524" t="s">
        <v>200</v>
      </c>
      <c r="U524">
        <v>2014</v>
      </c>
    </row>
    <row r="525" spans="5:21" outlineLevel="1" x14ac:dyDescent="0.25">
      <c r="E525" t="s">
        <v>198</v>
      </c>
      <c r="F525" t="e" vm="26">
        <v>#VALUE!</v>
      </c>
      <c r="G525" t="e" cm="1" vm="27">
        <f t="array" ref="G525">_FV(PivotData[[#This Row],[Country]],"Image")</f>
        <v>#VALUE!</v>
      </c>
      <c r="H525" t="s">
        <v>205</v>
      </c>
      <c r="I525" t="s">
        <v>215</v>
      </c>
      <c r="J525">
        <v>4026</v>
      </c>
      <c r="K525">
        <v>10</v>
      </c>
      <c r="L525">
        <v>12</v>
      </c>
      <c r="M525">
        <v>48312</v>
      </c>
      <c r="N525">
        <v>5314.32</v>
      </c>
      <c r="O525">
        <v>42997.68</v>
      </c>
      <c r="P525">
        <v>12078</v>
      </c>
      <c r="Q525">
        <v>30919.68</v>
      </c>
      <c r="R525" s="53">
        <v>41821</v>
      </c>
      <c r="S525">
        <v>7</v>
      </c>
      <c r="T525" t="s">
        <v>200</v>
      </c>
      <c r="U525">
        <v>2014</v>
      </c>
    </row>
    <row r="526" spans="5:21" outlineLevel="1" x14ac:dyDescent="0.25">
      <c r="E526" t="s">
        <v>198</v>
      </c>
      <c r="F526" t="e" vm="30">
        <v>#VALUE!</v>
      </c>
      <c r="G526" t="e" cm="1" vm="31">
        <f t="array" ref="G526">_FV(PivotData[[#This Row],[Country]],"Image")</f>
        <v>#VALUE!</v>
      </c>
      <c r="H526" t="s">
        <v>205</v>
      </c>
      <c r="I526" t="s">
        <v>215</v>
      </c>
      <c r="J526">
        <v>2425.5</v>
      </c>
      <c r="K526">
        <v>10</v>
      </c>
      <c r="L526">
        <v>12</v>
      </c>
      <c r="M526">
        <v>29106</v>
      </c>
      <c r="N526">
        <v>3201.66</v>
      </c>
      <c r="O526">
        <v>25904.340000000004</v>
      </c>
      <c r="P526">
        <v>7276.5</v>
      </c>
      <c r="Q526">
        <v>18627.840000000004</v>
      </c>
      <c r="R526" s="53">
        <v>41821</v>
      </c>
      <c r="S526">
        <v>7</v>
      </c>
      <c r="T526" t="s">
        <v>200</v>
      </c>
      <c r="U526">
        <v>2014</v>
      </c>
    </row>
    <row r="527" spans="5:21" outlineLevel="1" x14ac:dyDescent="0.25">
      <c r="E527" t="s">
        <v>189</v>
      </c>
      <c r="F527" t="e" vm="26">
        <v>#VALUE!</v>
      </c>
      <c r="G527" t="e" cm="1" vm="27">
        <f t="array" ref="G527">_FV(PivotData[[#This Row],[Country]],"Image")</f>
        <v>#VALUE!</v>
      </c>
      <c r="H527" t="s">
        <v>205</v>
      </c>
      <c r="I527" t="s">
        <v>215</v>
      </c>
      <c r="J527">
        <v>2394</v>
      </c>
      <c r="K527">
        <v>10</v>
      </c>
      <c r="L527">
        <v>20</v>
      </c>
      <c r="M527">
        <v>47880</v>
      </c>
      <c r="N527">
        <v>5266.8</v>
      </c>
      <c r="O527">
        <v>42613.2</v>
      </c>
      <c r="P527">
        <v>23940</v>
      </c>
      <c r="Q527">
        <v>18673.199999999997</v>
      </c>
      <c r="R527" s="53">
        <v>41852</v>
      </c>
      <c r="S527">
        <v>8</v>
      </c>
      <c r="T527" t="s">
        <v>202</v>
      </c>
      <c r="U527">
        <v>2014</v>
      </c>
    </row>
    <row r="528" spans="5:21" outlineLevel="1" x14ac:dyDescent="0.25">
      <c r="E528" t="s">
        <v>193</v>
      </c>
      <c r="F528" t="e" vm="32">
        <v>#VALUE!</v>
      </c>
      <c r="G528" t="e" cm="1" vm="33">
        <f t="array" ref="G528">_FV(PivotData[[#This Row],[Country]],"Image")</f>
        <v>#VALUE!</v>
      </c>
      <c r="H528" t="s">
        <v>205</v>
      </c>
      <c r="I528" t="s">
        <v>215</v>
      </c>
      <c r="J528">
        <v>1984</v>
      </c>
      <c r="K528">
        <v>10</v>
      </c>
      <c r="L528">
        <v>15</v>
      </c>
      <c r="M528">
        <v>29760</v>
      </c>
      <c r="N528">
        <v>3273.6</v>
      </c>
      <c r="O528">
        <v>26486.400000000001</v>
      </c>
      <c r="P528">
        <v>19840</v>
      </c>
      <c r="Q528">
        <v>6646.4000000000015</v>
      </c>
      <c r="R528" s="53">
        <v>41852</v>
      </c>
      <c r="S528">
        <v>8</v>
      </c>
      <c r="T528" t="s">
        <v>202</v>
      </c>
      <c r="U528">
        <v>2014</v>
      </c>
    </row>
    <row r="529" spans="5:21" outlineLevel="1" x14ac:dyDescent="0.25">
      <c r="E529" t="s">
        <v>199</v>
      </c>
      <c r="F529" t="e" vm="30">
        <v>#VALUE!</v>
      </c>
      <c r="G529" t="e" cm="1" vm="31">
        <f t="array" ref="G529">_FV(PivotData[[#This Row],[Country]],"Image")</f>
        <v>#VALUE!</v>
      </c>
      <c r="H529" t="s">
        <v>205</v>
      </c>
      <c r="I529" t="s">
        <v>215</v>
      </c>
      <c r="J529">
        <v>2441</v>
      </c>
      <c r="K529">
        <v>10</v>
      </c>
      <c r="L529">
        <v>125</v>
      </c>
      <c r="M529">
        <v>305125</v>
      </c>
      <c r="N529">
        <v>33563.75</v>
      </c>
      <c r="O529">
        <v>271561.25</v>
      </c>
      <c r="P529">
        <v>292920</v>
      </c>
      <c r="Q529">
        <v>-21358.75</v>
      </c>
      <c r="R529" s="53">
        <v>41913</v>
      </c>
      <c r="S529">
        <v>10</v>
      </c>
      <c r="T529" t="s">
        <v>204</v>
      </c>
      <c r="U529">
        <v>2014</v>
      </c>
    </row>
    <row r="530" spans="5:21" outlineLevel="1" x14ac:dyDescent="0.25">
      <c r="E530" t="s">
        <v>189</v>
      </c>
      <c r="F530" t="e" vm="28">
        <v>#VALUE!</v>
      </c>
      <c r="G530" t="e" cm="1" vm="29">
        <f t="array" ref="G530">_FV(PivotData[[#This Row],[Country]],"Image")</f>
        <v>#VALUE!</v>
      </c>
      <c r="H530" t="s">
        <v>205</v>
      </c>
      <c r="I530" t="s">
        <v>215</v>
      </c>
      <c r="J530">
        <v>2992</v>
      </c>
      <c r="K530">
        <v>10</v>
      </c>
      <c r="L530">
        <v>20</v>
      </c>
      <c r="M530">
        <v>59840</v>
      </c>
      <c r="N530">
        <v>6582.4</v>
      </c>
      <c r="O530">
        <v>53257.599999999999</v>
      </c>
      <c r="P530">
        <v>29920</v>
      </c>
      <c r="Q530">
        <v>23337.599999999999</v>
      </c>
      <c r="R530" s="53">
        <v>41548</v>
      </c>
      <c r="S530">
        <v>10</v>
      </c>
      <c r="T530" t="s">
        <v>204</v>
      </c>
      <c r="U530">
        <v>2013</v>
      </c>
    </row>
    <row r="531" spans="5:21" outlineLevel="1" x14ac:dyDescent="0.25">
      <c r="E531" t="s">
        <v>201</v>
      </c>
      <c r="F531" t="e" vm="26">
        <v>#VALUE!</v>
      </c>
      <c r="G531" t="e" cm="1" vm="27">
        <f t="array" ref="G531">_FV(PivotData[[#This Row],[Country]],"Image")</f>
        <v>#VALUE!</v>
      </c>
      <c r="H531" t="s">
        <v>205</v>
      </c>
      <c r="I531" t="s">
        <v>215</v>
      </c>
      <c r="J531">
        <v>1366</v>
      </c>
      <c r="K531">
        <v>10</v>
      </c>
      <c r="L531">
        <v>300</v>
      </c>
      <c r="M531">
        <v>409800</v>
      </c>
      <c r="N531">
        <v>45078</v>
      </c>
      <c r="O531">
        <v>364722</v>
      </c>
      <c r="P531">
        <v>341500</v>
      </c>
      <c r="Q531">
        <v>23222</v>
      </c>
      <c r="R531" s="53">
        <v>41944</v>
      </c>
      <c r="S531">
        <v>11</v>
      </c>
      <c r="T531" t="s">
        <v>207</v>
      </c>
      <c r="U531">
        <v>2014</v>
      </c>
    </row>
    <row r="532" spans="5:21" outlineLevel="1" x14ac:dyDescent="0.25">
      <c r="E532" t="s">
        <v>189</v>
      </c>
      <c r="F532" t="e" vm="30">
        <v>#VALUE!</v>
      </c>
      <c r="G532" t="e" cm="1" vm="31">
        <f t="array" ref="G532">_FV(PivotData[[#This Row],[Country]],"Image")</f>
        <v>#VALUE!</v>
      </c>
      <c r="H532" t="s">
        <v>208</v>
      </c>
      <c r="I532" t="s">
        <v>215</v>
      </c>
      <c r="J532">
        <v>2805</v>
      </c>
      <c r="K532">
        <v>120</v>
      </c>
      <c r="L532">
        <v>20</v>
      </c>
      <c r="M532">
        <v>56100</v>
      </c>
      <c r="N532">
        <v>6171</v>
      </c>
      <c r="O532">
        <v>49929</v>
      </c>
      <c r="P532">
        <v>28050</v>
      </c>
      <c r="Q532">
        <v>21879</v>
      </c>
      <c r="R532" s="53">
        <v>41518</v>
      </c>
      <c r="S532">
        <v>9</v>
      </c>
      <c r="T532" t="s">
        <v>203</v>
      </c>
      <c r="U532">
        <v>2013</v>
      </c>
    </row>
    <row r="533" spans="5:21" outlineLevel="1" x14ac:dyDescent="0.25">
      <c r="E533" t="s">
        <v>193</v>
      </c>
      <c r="F533" t="e" vm="32">
        <v>#VALUE!</v>
      </c>
      <c r="G533" t="e" cm="1" vm="33">
        <f t="array" ref="G533">_FV(PivotData[[#This Row],[Country]],"Image")</f>
        <v>#VALUE!</v>
      </c>
      <c r="H533" t="s">
        <v>208</v>
      </c>
      <c r="I533" t="s">
        <v>215</v>
      </c>
      <c r="J533">
        <v>655</v>
      </c>
      <c r="K533">
        <v>120</v>
      </c>
      <c r="L533">
        <v>15</v>
      </c>
      <c r="M533">
        <v>9825</v>
      </c>
      <c r="N533">
        <v>1080.75</v>
      </c>
      <c r="O533">
        <v>8744.25</v>
      </c>
      <c r="P533">
        <v>6550</v>
      </c>
      <c r="Q533">
        <v>2194.25</v>
      </c>
      <c r="R533" s="53">
        <v>41518</v>
      </c>
      <c r="S533">
        <v>9</v>
      </c>
      <c r="T533" t="s">
        <v>203</v>
      </c>
      <c r="U533">
        <v>2013</v>
      </c>
    </row>
    <row r="534" spans="5:21" outlineLevel="1" x14ac:dyDescent="0.25">
      <c r="E534" t="s">
        <v>189</v>
      </c>
      <c r="F534" t="e" vm="32">
        <v>#VALUE!</v>
      </c>
      <c r="G534" t="e" cm="1" vm="33">
        <f t="array" ref="G534">_FV(PivotData[[#This Row],[Country]],"Image")</f>
        <v>#VALUE!</v>
      </c>
      <c r="H534" t="s">
        <v>208</v>
      </c>
      <c r="I534" t="s">
        <v>215</v>
      </c>
      <c r="J534">
        <v>344</v>
      </c>
      <c r="K534">
        <v>120</v>
      </c>
      <c r="L534">
        <v>350</v>
      </c>
      <c r="M534">
        <v>120400</v>
      </c>
      <c r="N534">
        <v>13244</v>
      </c>
      <c r="O534">
        <v>107156</v>
      </c>
      <c r="P534">
        <v>89440</v>
      </c>
      <c r="Q534">
        <v>17716</v>
      </c>
      <c r="R534" s="53">
        <v>41548</v>
      </c>
      <c r="S534">
        <v>10</v>
      </c>
      <c r="T534" t="s">
        <v>204</v>
      </c>
      <c r="U534">
        <v>2013</v>
      </c>
    </row>
    <row r="535" spans="5:21" outlineLevel="1" x14ac:dyDescent="0.25">
      <c r="E535" t="s">
        <v>189</v>
      </c>
      <c r="F535" t="e" vm="26">
        <v>#VALUE!</v>
      </c>
      <c r="G535" t="e" cm="1" vm="27">
        <f t="array" ref="G535">_FV(PivotData[[#This Row],[Country]],"Image")</f>
        <v>#VALUE!</v>
      </c>
      <c r="H535" t="s">
        <v>208</v>
      </c>
      <c r="I535" t="s">
        <v>215</v>
      </c>
      <c r="J535">
        <v>1808</v>
      </c>
      <c r="K535">
        <v>120</v>
      </c>
      <c r="L535">
        <v>7</v>
      </c>
      <c r="M535">
        <v>12656</v>
      </c>
      <c r="N535">
        <v>1392.16</v>
      </c>
      <c r="O535">
        <v>11263.84</v>
      </c>
      <c r="P535">
        <v>9040</v>
      </c>
      <c r="Q535">
        <v>2223.84</v>
      </c>
      <c r="R535" s="53">
        <v>41944</v>
      </c>
      <c r="S535">
        <v>11</v>
      </c>
      <c r="T535" t="s">
        <v>207</v>
      </c>
      <c r="U535">
        <v>2014</v>
      </c>
    </row>
    <row r="536" spans="5:21" outlineLevel="1" x14ac:dyDescent="0.25">
      <c r="E536" t="s">
        <v>198</v>
      </c>
      <c r="F536" t="e" vm="30">
        <v>#VALUE!</v>
      </c>
      <c r="G536" t="e" cm="1" vm="31">
        <f t="array" ref="G536">_FV(PivotData[[#This Row],[Country]],"Image")</f>
        <v>#VALUE!</v>
      </c>
      <c r="H536" t="s">
        <v>209</v>
      </c>
      <c r="I536" t="s">
        <v>215</v>
      </c>
      <c r="J536">
        <v>1734</v>
      </c>
      <c r="K536">
        <v>250</v>
      </c>
      <c r="L536">
        <v>12</v>
      </c>
      <c r="M536">
        <v>20808</v>
      </c>
      <c r="N536">
        <v>2288.88</v>
      </c>
      <c r="O536">
        <v>18519.12</v>
      </c>
      <c r="P536">
        <v>5202</v>
      </c>
      <c r="Q536">
        <v>13317.119999999999</v>
      </c>
      <c r="R536" s="53">
        <v>41640</v>
      </c>
      <c r="S536">
        <v>1</v>
      </c>
      <c r="T536" t="s">
        <v>192</v>
      </c>
      <c r="U536">
        <v>2014</v>
      </c>
    </row>
    <row r="537" spans="5:21" outlineLevel="1" x14ac:dyDescent="0.25">
      <c r="E537" t="s">
        <v>199</v>
      </c>
      <c r="F537" t="e" vm="32">
        <v>#VALUE!</v>
      </c>
      <c r="G537" t="e" cm="1" vm="33">
        <f t="array" ref="G537">_FV(PivotData[[#This Row],[Country]],"Image")</f>
        <v>#VALUE!</v>
      </c>
      <c r="H537" t="s">
        <v>209</v>
      </c>
      <c r="I537" t="s">
        <v>215</v>
      </c>
      <c r="J537">
        <v>554</v>
      </c>
      <c r="K537">
        <v>250</v>
      </c>
      <c r="L537">
        <v>125</v>
      </c>
      <c r="M537">
        <v>69250</v>
      </c>
      <c r="N537">
        <v>7617.5</v>
      </c>
      <c r="O537">
        <v>61632.5</v>
      </c>
      <c r="P537">
        <v>66480</v>
      </c>
      <c r="Q537">
        <v>-4847.5</v>
      </c>
      <c r="R537" s="53">
        <v>41640</v>
      </c>
      <c r="S537">
        <v>1</v>
      </c>
      <c r="T537" t="s">
        <v>192</v>
      </c>
      <c r="U537">
        <v>2014</v>
      </c>
    </row>
    <row r="538" spans="5:21" outlineLevel="1" x14ac:dyDescent="0.25">
      <c r="E538" t="s">
        <v>189</v>
      </c>
      <c r="F538" t="e" vm="26">
        <v>#VALUE!</v>
      </c>
      <c r="G538" t="e" cm="1" vm="27">
        <f t="array" ref="G538">_FV(PivotData[[#This Row],[Country]],"Image")</f>
        <v>#VALUE!</v>
      </c>
      <c r="H538" t="s">
        <v>209</v>
      </c>
      <c r="I538" t="s">
        <v>215</v>
      </c>
      <c r="J538">
        <v>2935</v>
      </c>
      <c r="K538">
        <v>250</v>
      </c>
      <c r="L538">
        <v>20</v>
      </c>
      <c r="M538">
        <v>58700</v>
      </c>
      <c r="N538">
        <v>6457</v>
      </c>
      <c r="O538">
        <v>52243</v>
      </c>
      <c r="P538">
        <v>29350</v>
      </c>
      <c r="Q538">
        <v>22893</v>
      </c>
      <c r="R538" s="53">
        <v>41579</v>
      </c>
      <c r="S538">
        <v>11</v>
      </c>
      <c r="T538" t="s">
        <v>207</v>
      </c>
      <c r="U538">
        <v>2013</v>
      </c>
    </row>
    <row r="539" spans="5:21" outlineLevel="1" x14ac:dyDescent="0.25">
      <c r="E539" t="s">
        <v>199</v>
      </c>
      <c r="F539" t="e" vm="28">
        <v>#VALUE!</v>
      </c>
      <c r="G539" t="e" cm="1" vm="29">
        <f t="array" ref="G539">_FV(PivotData[[#This Row],[Country]],"Image")</f>
        <v>#VALUE!</v>
      </c>
      <c r="H539" t="s">
        <v>211</v>
      </c>
      <c r="I539" t="s">
        <v>215</v>
      </c>
      <c r="J539">
        <v>3165</v>
      </c>
      <c r="K539">
        <v>260</v>
      </c>
      <c r="L539">
        <v>125</v>
      </c>
      <c r="M539">
        <v>395625</v>
      </c>
      <c r="N539">
        <v>43518.75</v>
      </c>
      <c r="O539">
        <v>352106.25</v>
      </c>
      <c r="P539">
        <v>379800</v>
      </c>
      <c r="Q539">
        <v>-27693.75</v>
      </c>
      <c r="R539" s="53">
        <v>41640</v>
      </c>
      <c r="S539">
        <v>1</v>
      </c>
      <c r="T539" t="s">
        <v>192</v>
      </c>
      <c r="U539">
        <v>2014</v>
      </c>
    </row>
    <row r="540" spans="5:21" outlineLevel="1" x14ac:dyDescent="0.25">
      <c r="E540" t="s">
        <v>189</v>
      </c>
      <c r="F540" t="e" vm="32">
        <v>#VALUE!</v>
      </c>
      <c r="G540" t="e" cm="1" vm="33">
        <f t="array" ref="G540">_FV(PivotData[[#This Row],[Country]],"Image")</f>
        <v>#VALUE!</v>
      </c>
      <c r="H540" t="s">
        <v>211</v>
      </c>
      <c r="I540" t="s">
        <v>215</v>
      </c>
      <c r="J540">
        <v>2629</v>
      </c>
      <c r="K540">
        <v>260</v>
      </c>
      <c r="L540">
        <v>20</v>
      </c>
      <c r="M540">
        <v>52580</v>
      </c>
      <c r="N540">
        <v>5783.8</v>
      </c>
      <c r="O540">
        <v>46796.2</v>
      </c>
      <c r="P540">
        <v>26290</v>
      </c>
      <c r="Q540">
        <v>20506.199999999997</v>
      </c>
      <c r="R540" s="53">
        <v>41640</v>
      </c>
      <c r="S540">
        <v>1</v>
      </c>
      <c r="T540" t="s">
        <v>192</v>
      </c>
      <c r="U540">
        <v>2014</v>
      </c>
    </row>
    <row r="541" spans="5:21" outlineLevel="1" x14ac:dyDescent="0.25">
      <c r="E541" t="s">
        <v>199</v>
      </c>
      <c r="F541" t="e" vm="30">
        <v>#VALUE!</v>
      </c>
      <c r="G541" t="e" cm="1" vm="31">
        <f t="array" ref="G541">_FV(PivotData[[#This Row],[Country]],"Image")</f>
        <v>#VALUE!</v>
      </c>
      <c r="H541" t="s">
        <v>211</v>
      </c>
      <c r="I541" t="s">
        <v>215</v>
      </c>
      <c r="J541">
        <v>1433</v>
      </c>
      <c r="K541">
        <v>260</v>
      </c>
      <c r="L541">
        <v>125</v>
      </c>
      <c r="M541">
        <v>179125</v>
      </c>
      <c r="N541">
        <v>19703.75</v>
      </c>
      <c r="O541">
        <v>159421.25</v>
      </c>
      <c r="P541">
        <v>171960</v>
      </c>
      <c r="Q541">
        <v>-12538.75</v>
      </c>
      <c r="R541" s="53">
        <v>41760</v>
      </c>
      <c r="S541">
        <v>5</v>
      </c>
      <c r="T541" t="s">
        <v>213</v>
      </c>
      <c r="U541">
        <v>2014</v>
      </c>
    </row>
    <row r="542" spans="5:21" outlineLevel="1" x14ac:dyDescent="0.25">
      <c r="E542" t="s">
        <v>199</v>
      </c>
      <c r="F542" t="e" vm="32">
        <v>#VALUE!</v>
      </c>
      <c r="G542" t="e" cm="1" vm="33">
        <f t="array" ref="G542">_FV(PivotData[[#This Row],[Country]],"Image")</f>
        <v>#VALUE!</v>
      </c>
      <c r="H542" t="s">
        <v>211</v>
      </c>
      <c r="I542" t="s">
        <v>215</v>
      </c>
      <c r="J542">
        <v>947</v>
      </c>
      <c r="K542">
        <v>260</v>
      </c>
      <c r="L542">
        <v>125</v>
      </c>
      <c r="M542">
        <v>118375</v>
      </c>
      <c r="N542">
        <v>13021.25</v>
      </c>
      <c r="O542">
        <v>105353.75</v>
      </c>
      <c r="P542">
        <v>113640</v>
      </c>
      <c r="Q542">
        <v>-8286.25</v>
      </c>
      <c r="R542" s="53">
        <v>41518</v>
      </c>
      <c r="S542">
        <v>9</v>
      </c>
      <c r="T542" t="s">
        <v>203</v>
      </c>
      <c r="U542">
        <v>2013</v>
      </c>
    </row>
    <row r="543" spans="5:21" outlineLevel="1" x14ac:dyDescent="0.25">
      <c r="E543" t="s">
        <v>189</v>
      </c>
      <c r="F543" t="e" vm="32">
        <v>#VALUE!</v>
      </c>
      <c r="G543" t="e" cm="1" vm="33">
        <f t="array" ref="G543">_FV(PivotData[[#This Row],[Country]],"Image")</f>
        <v>#VALUE!</v>
      </c>
      <c r="H543" t="s">
        <v>211</v>
      </c>
      <c r="I543" t="s">
        <v>215</v>
      </c>
      <c r="J543">
        <v>344</v>
      </c>
      <c r="K543">
        <v>260</v>
      </c>
      <c r="L543">
        <v>350</v>
      </c>
      <c r="M543">
        <v>120400</v>
      </c>
      <c r="N543">
        <v>13244</v>
      </c>
      <c r="O543">
        <v>107156</v>
      </c>
      <c r="P543">
        <v>89440</v>
      </c>
      <c r="Q543">
        <v>17716</v>
      </c>
      <c r="R543" s="53">
        <v>41548</v>
      </c>
      <c r="S543">
        <v>10</v>
      </c>
      <c r="T543" t="s">
        <v>204</v>
      </c>
      <c r="U543">
        <v>2013</v>
      </c>
    </row>
    <row r="544" spans="5:21" outlineLevel="1" x14ac:dyDescent="0.25">
      <c r="E544" t="s">
        <v>193</v>
      </c>
      <c r="F544" t="e" vm="32">
        <v>#VALUE!</v>
      </c>
      <c r="G544" t="e" cm="1" vm="33">
        <f t="array" ref="G544">_FV(PivotData[[#This Row],[Country]],"Image")</f>
        <v>#VALUE!</v>
      </c>
      <c r="H544" t="s">
        <v>211</v>
      </c>
      <c r="I544" t="s">
        <v>215</v>
      </c>
      <c r="J544">
        <v>2157</v>
      </c>
      <c r="K544">
        <v>260</v>
      </c>
      <c r="L544">
        <v>15</v>
      </c>
      <c r="M544">
        <v>32355</v>
      </c>
      <c r="N544">
        <v>3559.05</v>
      </c>
      <c r="O544">
        <v>28795.95</v>
      </c>
      <c r="P544">
        <v>21570</v>
      </c>
      <c r="Q544">
        <v>7225.9500000000007</v>
      </c>
      <c r="R544" s="53">
        <v>41974</v>
      </c>
      <c r="S544">
        <v>12</v>
      </c>
      <c r="T544" t="s">
        <v>195</v>
      </c>
      <c r="U544">
        <v>2014</v>
      </c>
    </row>
    <row r="545" spans="5:21" outlineLevel="1" x14ac:dyDescent="0.25">
      <c r="E545" t="s">
        <v>189</v>
      </c>
      <c r="F545" t="e" vm="34">
        <v>#VALUE!</v>
      </c>
      <c r="G545" t="e" cm="1" vm="35">
        <f t="array" ref="G545">_FV(PivotData[[#This Row],[Country]],"Image")</f>
        <v>#VALUE!</v>
      </c>
      <c r="H545" t="s">
        <v>205</v>
      </c>
      <c r="I545" t="s">
        <v>215</v>
      </c>
      <c r="J545">
        <v>380</v>
      </c>
      <c r="K545">
        <v>10</v>
      </c>
      <c r="L545">
        <v>7</v>
      </c>
      <c r="M545">
        <v>2660</v>
      </c>
      <c r="N545">
        <v>292.60000000000002</v>
      </c>
      <c r="O545">
        <v>2367.4</v>
      </c>
      <c r="P545">
        <v>1900</v>
      </c>
      <c r="Q545">
        <v>467.40000000000009</v>
      </c>
      <c r="R545" s="53">
        <v>41518</v>
      </c>
      <c r="S545">
        <v>9</v>
      </c>
      <c r="T545" t="s">
        <v>203</v>
      </c>
      <c r="U545">
        <v>2013</v>
      </c>
    </row>
    <row r="546" spans="5:21" outlineLevel="1" x14ac:dyDescent="0.25">
      <c r="E546" t="s">
        <v>189</v>
      </c>
      <c r="F546" t="e" vm="32">
        <v>#VALUE!</v>
      </c>
      <c r="G546" t="e" cm="1" vm="33">
        <f t="array" ref="G546">_FV(PivotData[[#This Row],[Country]],"Image")</f>
        <v>#VALUE!</v>
      </c>
      <c r="H546" t="s">
        <v>190</v>
      </c>
      <c r="I546" t="s">
        <v>215</v>
      </c>
      <c r="J546">
        <v>886</v>
      </c>
      <c r="K546">
        <v>3</v>
      </c>
      <c r="L546">
        <v>350</v>
      </c>
      <c r="M546">
        <v>310100</v>
      </c>
      <c r="N546">
        <v>37212</v>
      </c>
      <c r="O546">
        <v>272888</v>
      </c>
      <c r="P546">
        <v>230360</v>
      </c>
      <c r="Q546">
        <v>42528</v>
      </c>
      <c r="R546" s="53">
        <v>41791</v>
      </c>
      <c r="S546">
        <v>6</v>
      </c>
      <c r="T546" t="s">
        <v>194</v>
      </c>
      <c r="U546">
        <v>2014</v>
      </c>
    </row>
    <row r="547" spans="5:21" outlineLevel="1" x14ac:dyDescent="0.25">
      <c r="E547" t="s">
        <v>199</v>
      </c>
      <c r="F547" t="e" vm="26">
        <v>#VALUE!</v>
      </c>
      <c r="G547" t="e" cm="1" vm="27">
        <f t="array" ref="G547">_FV(PivotData[[#This Row],[Country]],"Image")</f>
        <v>#VALUE!</v>
      </c>
      <c r="H547" t="s">
        <v>190</v>
      </c>
      <c r="I547" t="s">
        <v>215</v>
      </c>
      <c r="J547">
        <v>2416</v>
      </c>
      <c r="K547">
        <v>3</v>
      </c>
      <c r="L547">
        <v>125</v>
      </c>
      <c r="M547">
        <v>302000</v>
      </c>
      <c r="N547">
        <v>36240</v>
      </c>
      <c r="O547">
        <v>265760</v>
      </c>
      <c r="P547">
        <v>289920</v>
      </c>
      <c r="Q547">
        <v>-24160</v>
      </c>
      <c r="R547" s="53">
        <v>41518</v>
      </c>
      <c r="S547">
        <v>9</v>
      </c>
      <c r="T547" t="s">
        <v>203</v>
      </c>
      <c r="U547">
        <v>2013</v>
      </c>
    </row>
    <row r="548" spans="5:21" outlineLevel="1" x14ac:dyDescent="0.25">
      <c r="E548" t="s">
        <v>199</v>
      </c>
      <c r="F548" t="e" vm="32">
        <v>#VALUE!</v>
      </c>
      <c r="G548" t="e" cm="1" vm="33">
        <f t="array" ref="G548">_FV(PivotData[[#This Row],[Country]],"Image")</f>
        <v>#VALUE!</v>
      </c>
      <c r="H548" t="s">
        <v>190</v>
      </c>
      <c r="I548" t="s">
        <v>215</v>
      </c>
      <c r="J548">
        <v>2156</v>
      </c>
      <c r="K548">
        <v>3</v>
      </c>
      <c r="L548">
        <v>125</v>
      </c>
      <c r="M548">
        <v>269500</v>
      </c>
      <c r="N548">
        <v>32340</v>
      </c>
      <c r="O548">
        <v>237160</v>
      </c>
      <c r="P548">
        <v>258720</v>
      </c>
      <c r="Q548">
        <v>-21560</v>
      </c>
      <c r="R548" s="53">
        <v>41913</v>
      </c>
      <c r="S548">
        <v>10</v>
      </c>
      <c r="T548" t="s">
        <v>204</v>
      </c>
      <c r="U548">
        <v>2014</v>
      </c>
    </row>
    <row r="549" spans="5:21" outlineLevel="1" x14ac:dyDescent="0.25">
      <c r="E549" t="s">
        <v>193</v>
      </c>
      <c r="F549" t="e" vm="26">
        <v>#VALUE!</v>
      </c>
      <c r="G549" t="e" cm="1" vm="27">
        <f t="array" ref="G549">_FV(PivotData[[#This Row],[Country]],"Image")</f>
        <v>#VALUE!</v>
      </c>
      <c r="H549" t="s">
        <v>190</v>
      </c>
      <c r="I549" t="s">
        <v>215</v>
      </c>
      <c r="J549">
        <v>2689</v>
      </c>
      <c r="K549">
        <v>3</v>
      </c>
      <c r="L549">
        <v>15</v>
      </c>
      <c r="M549">
        <v>40335</v>
      </c>
      <c r="N549">
        <v>4840.2</v>
      </c>
      <c r="O549">
        <v>35494.800000000003</v>
      </c>
      <c r="P549">
        <v>26890</v>
      </c>
      <c r="Q549">
        <v>8604.8000000000029</v>
      </c>
      <c r="R549" s="53">
        <v>41944</v>
      </c>
      <c r="S549">
        <v>11</v>
      </c>
      <c r="T549" t="s">
        <v>207</v>
      </c>
      <c r="U549">
        <v>2014</v>
      </c>
    </row>
    <row r="550" spans="5:21" outlineLevel="1" x14ac:dyDescent="0.25">
      <c r="E550" t="s">
        <v>193</v>
      </c>
      <c r="F550" t="e" vm="34">
        <v>#VALUE!</v>
      </c>
      <c r="G550" t="e" cm="1" vm="35">
        <f t="array" ref="G550">_FV(PivotData[[#This Row],[Country]],"Image")</f>
        <v>#VALUE!</v>
      </c>
      <c r="H550" t="s">
        <v>196</v>
      </c>
      <c r="I550" t="s">
        <v>215</v>
      </c>
      <c r="J550">
        <v>677</v>
      </c>
      <c r="K550">
        <v>5</v>
      </c>
      <c r="L550">
        <v>15</v>
      </c>
      <c r="M550">
        <v>10155</v>
      </c>
      <c r="N550">
        <v>1218.5999999999999</v>
      </c>
      <c r="O550">
        <v>8936.4</v>
      </c>
      <c r="P550">
        <v>6770</v>
      </c>
      <c r="Q550">
        <v>2166.3999999999996</v>
      </c>
      <c r="R550" s="53">
        <v>41699</v>
      </c>
      <c r="S550">
        <v>3</v>
      </c>
      <c r="T550" t="s">
        <v>197</v>
      </c>
      <c r="U550">
        <v>2014</v>
      </c>
    </row>
    <row r="551" spans="5:21" outlineLevel="1" x14ac:dyDescent="0.25">
      <c r="E551" t="s">
        <v>201</v>
      </c>
      <c r="F551" t="e" vm="30">
        <v>#VALUE!</v>
      </c>
      <c r="G551" t="e" cm="1" vm="31">
        <f t="array" ref="G551">_FV(PivotData[[#This Row],[Country]],"Image")</f>
        <v>#VALUE!</v>
      </c>
      <c r="H551" t="s">
        <v>196</v>
      </c>
      <c r="I551" t="s">
        <v>215</v>
      </c>
      <c r="J551">
        <v>1773</v>
      </c>
      <c r="K551">
        <v>5</v>
      </c>
      <c r="L551">
        <v>300</v>
      </c>
      <c r="M551">
        <v>531900</v>
      </c>
      <c r="N551">
        <v>63828</v>
      </c>
      <c r="O551">
        <v>468072</v>
      </c>
      <c r="P551">
        <v>443250</v>
      </c>
      <c r="Q551">
        <v>24822</v>
      </c>
      <c r="R551" s="53">
        <v>41730</v>
      </c>
      <c r="S551">
        <v>4</v>
      </c>
      <c r="T551" t="s">
        <v>210</v>
      </c>
      <c r="U551">
        <v>2014</v>
      </c>
    </row>
    <row r="552" spans="5:21" outlineLevel="1" x14ac:dyDescent="0.25">
      <c r="E552" t="s">
        <v>189</v>
      </c>
      <c r="F552" t="e" vm="32">
        <v>#VALUE!</v>
      </c>
      <c r="G552" t="e" cm="1" vm="33">
        <f t="array" ref="G552">_FV(PivotData[[#This Row],[Country]],"Image")</f>
        <v>#VALUE!</v>
      </c>
      <c r="H552" t="s">
        <v>196</v>
      </c>
      <c r="I552" t="s">
        <v>215</v>
      </c>
      <c r="J552">
        <v>2420</v>
      </c>
      <c r="K552">
        <v>5</v>
      </c>
      <c r="L552">
        <v>7</v>
      </c>
      <c r="M552">
        <v>16940</v>
      </c>
      <c r="N552">
        <v>2032.8</v>
      </c>
      <c r="O552">
        <v>14907.2</v>
      </c>
      <c r="P552">
        <v>12100</v>
      </c>
      <c r="Q552">
        <v>2807.2000000000007</v>
      </c>
      <c r="R552" s="53">
        <v>41883</v>
      </c>
      <c r="S552">
        <v>9</v>
      </c>
      <c r="T552" t="s">
        <v>203</v>
      </c>
      <c r="U552">
        <v>2014</v>
      </c>
    </row>
    <row r="553" spans="5:21" outlineLevel="1" x14ac:dyDescent="0.25">
      <c r="E553" t="s">
        <v>189</v>
      </c>
      <c r="F553" t="e" vm="26">
        <v>#VALUE!</v>
      </c>
      <c r="G553" t="e" cm="1" vm="27">
        <f t="array" ref="G553">_FV(PivotData[[#This Row],[Country]],"Image")</f>
        <v>#VALUE!</v>
      </c>
      <c r="H553" t="s">
        <v>196</v>
      </c>
      <c r="I553" t="s">
        <v>215</v>
      </c>
      <c r="J553">
        <v>2734</v>
      </c>
      <c r="K553">
        <v>5</v>
      </c>
      <c r="L553">
        <v>7</v>
      </c>
      <c r="M553">
        <v>19138</v>
      </c>
      <c r="N553">
        <v>2296.56</v>
      </c>
      <c r="O553">
        <v>16841.439999999999</v>
      </c>
      <c r="P553">
        <v>13670</v>
      </c>
      <c r="Q553">
        <v>3171.4399999999987</v>
      </c>
      <c r="R553" s="53">
        <v>41913</v>
      </c>
      <c r="S553">
        <v>10</v>
      </c>
      <c r="T553" t="s">
        <v>204</v>
      </c>
      <c r="U553">
        <v>2014</v>
      </c>
    </row>
    <row r="554" spans="5:21" outlineLevel="1" x14ac:dyDescent="0.25">
      <c r="E554" t="s">
        <v>189</v>
      </c>
      <c r="F554" t="e" vm="32">
        <v>#VALUE!</v>
      </c>
      <c r="G554" t="e" cm="1" vm="33">
        <f t="array" ref="G554">_FV(PivotData[[#This Row],[Country]],"Image")</f>
        <v>#VALUE!</v>
      </c>
      <c r="H554" t="s">
        <v>196</v>
      </c>
      <c r="I554" t="s">
        <v>215</v>
      </c>
      <c r="J554">
        <v>1715</v>
      </c>
      <c r="K554">
        <v>5</v>
      </c>
      <c r="L554">
        <v>20</v>
      </c>
      <c r="M554">
        <v>34300</v>
      </c>
      <c r="N554">
        <v>4116</v>
      </c>
      <c r="O554">
        <v>30184</v>
      </c>
      <c r="P554">
        <v>17150</v>
      </c>
      <c r="Q554">
        <v>13034</v>
      </c>
      <c r="R554" s="53">
        <v>41548</v>
      </c>
      <c r="S554">
        <v>10</v>
      </c>
      <c r="T554" t="s">
        <v>204</v>
      </c>
      <c r="U554">
        <v>2013</v>
      </c>
    </row>
    <row r="555" spans="5:21" outlineLevel="1" x14ac:dyDescent="0.25">
      <c r="E555" t="s">
        <v>201</v>
      </c>
      <c r="F555" t="e" vm="30">
        <v>#VALUE!</v>
      </c>
      <c r="G555" t="e" cm="1" vm="31">
        <f t="array" ref="G555">_FV(PivotData[[#This Row],[Country]],"Image")</f>
        <v>#VALUE!</v>
      </c>
      <c r="H555" t="s">
        <v>196</v>
      </c>
      <c r="I555" t="s">
        <v>215</v>
      </c>
      <c r="J555">
        <v>1186</v>
      </c>
      <c r="K555">
        <v>5</v>
      </c>
      <c r="L555">
        <v>300</v>
      </c>
      <c r="M555">
        <v>355800</v>
      </c>
      <c r="N555">
        <v>42696</v>
      </c>
      <c r="O555">
        <v>313104</v>
      </c>
      <c r="P555">
        <v>296500</v>
      </c>
      <c r="Q555">
        <v>16604</v>
      </c>
      <c r="R555" s="53">
        <v>41609</v>
      </c>
      <c r="S555">
        <v>12</v>
      </c>
      <c r="T555" t="s">
        <v>195</v>
      </c>
      <c r="U555">
        <v>2013</v>
      </c>
    </row>
    <row r="556" spans="5:21" outlineLevel="1" x14ac:dyDescent="0.25">
      <c r="E556" t="s">
        <v>201</v>
      </c>
      <c r="F556" t="e" vm="34">
        <v>#VALUE!</v>
      </c>
      <c r="G556" t="e" cm="1" vm="35">
        <f t="array" ref="G556">_FV(PivotData[[#This Row],[Country]],"Image")</f>
        <v>#VALUE!</v>
      </c>
      <c r="H556" t="s">
        <v>205</v>
      </c>
      <c r="I556" t="s">
        <v>215</v>
      </c>
      <c r="J556">
        <v>3495</v>
      </c>
      <c r="K556">
        <v>10</v>
      </c>
      <c r="L556">
        <v>300</v>
      </c>
      <c r="M556">
        <v>1048500</v>
      </c>
      <c r="N556">
        <v>125820</v>
      </c>
      <c r="O556">
        <v>922680</v>
      </c>
      <c r="P556">
        <v>873750</v>
      </c>
      <c r="Q556">
        <v>48930</v>
      </c>
      <c r="R556" s="53">
        <v>41640</v>
      </c>
      <c r="S556">
        <v>1</v>
      </c>
      <c r="T556" t="s">
        <v>192</v>
      </c>
      <c r="U556">
        <v>2014</v>
      </c>
    </row>
    <row r="557" spans="5:21" outlineLevel="1" x14ac:dyDescent="0.25">
      <c r="E557" t="s">
        <v>189</v>
      </c>
      <c r="F557" t="e" vm="32">
        <v>#VALUE!</v>
      </c>
      <c r="G557" t="e" cm="1" vm="33">
        <f t="array" ref="G557">_FV(PivotData[[#This Row],[Country]],"Image")</f>
        <v>#VALUE!</v>
      </c>
      <c r="H557" t="s">
        <v>205</v>
      </c>
      <c r="I557" t="s">
        <v>215</v>
      </c>
      <c r="J557">
        <v>886</v>
      </c>
      <c r="K557">
        <v>10</v>
      </c>
      <c r="L557">
        <v>350</v>
      </c>
      <c r="M557">
        <v>310100</v>
      </c>
      <c r="N557">
        <v>37212</v>
      </c>
      <c r="O557">
        <v>272888</v>
      </c>
      <c r="P557">
        <v>230360</v>
      </c>
      <c r="Q557">
        <v>42528</v>
      </c>
      <c r="R557" s="53">
        <v>41791</v>
      </c>
      <c r="S557">
        <v>6</v>
      </c>
      <c r="T557" t="s">
        <v>194</v>
      </c>
      <c r="U557">
        <v>2014</v>
      </c>
    </row>
    <row r="558" spans="5:21" outlineLevel="1" x14ac:dyDescent="0.25">
      <c r="E558" t="s">
        <v>199</v>
      </c>
      <c r="F558" t="e" vm="32">
        <v>#VALUE!</v>
      </c>
      <c r="G558" t="e" cm="1" vm="33">
        <f t="array" ref="G558">_FV(PivotData[[#This Row],[Country]],"Image")</f>
        <v>#VALUE!</v>
      </c>
      <c r="H558" t="s">
        <v>205</v>
      </c>
      <c r="I558" t="s">
        <v>215</v>
      </c>
      <c r="J558">
        <v>2156</v>
      </c>
      <c r="K558">
        <v>10</v>
      </c>
      <c r="L558">
        <v>125</v>
      </c>
      <c r="M558">
        <v>269500</v>
      </c>
      <c r="N558">
        <v>32340</v>
      </c>
      <c r="O558">
        <v>237160</v>
      </c>
      <c r="P558">
        <v>258720</v>
      </c>
      <c r="Q558">
        <v>-21560</v>
      </c>
      <c r="R558" s="53">
        <v>41913</v>
      </c>
      <c r="S558">
        <v>10</v>
      </c>
      <c r="T558" t="s">
        <v>204</v>
      </c>
      <c r="U558">
        <v>2014</v>
      </c>
    </row>
    <row r="559" spans="5:21" outlineLevel="1" x14ac:dyDescent="0.25">
      <c r="E559" t="s">
        <v>189</v>
      </c>
      <c r="F559" t="e" vm="32">
        <v>#VALUE!</v>
      </c>
      <c r="G559" t="e" cm="1" vm="33">
        <f t="array" ref="G559">_FV(PivotData[[#This Row],[Country]],"Image")</f>
        <v>#VALUE!</v>
      </c>
      <c r="H559" t="s">
        <v>205</v>
      </c>
      <c r="I559" t="s">
        <v>215</v>
      </c>
      <c r="J559">
        <v>905</v>
      </c>
      <c r="K559">
        <v>10</v>
      </c>
      <c r="L559">
        <v>20</v>
      </c>
      <c r="M559">
        <v>18100</v>
      </c>
      <c r="N559">
        <v>2172</v>
      </c>
      <c r="O559">
        <v>15928</v>
      </c>
      <c r="P559">
        <v>9050</v>
      </c>
      <c r="Q559">
        <v>6878</v>
      </c>
      <c r="R559" s="53">
        <v>41913</v>
      </c>
      <c r="S559">
        <v>10</v>
      </c>
      <c r="T559" t="s">
        <v>204</v>
      </c>
      <c r="U559">
        <v>2014</v>
      </c>
    </row>
    <row r="560" spans="5:21" outlineLevel="1" x14ac:dyDescent="0.25">
      <c r="E560" t="s">
        <v>189</v>
      </c>
      <c r="F560" t="e" vm="32">
        <v>#VALUE!</v>
      </c>
      <c r="G560" t="e" cm="1" vm="33">
        <f t="array" ref="G560">_FV(PivotData[[#This Row],[Country]],"Image")</f>
        <v>#VALUE!</v>
      </c>
      <c r="H560" t="s">
        <v>205</v>
      </c>
      <c r="I560" t="s">
        <v>215</v>
      </c>
      <c r="J560">
        <v>1715</v>
      </c>
      <c r="K560">
        <v>10</v>
      </c>
      <c r="L560">
        <v>20</v>
      </c>
      <c r="M560">
        <v>34300</v>
      </c>
      <c r="N560">
        <v>4116</v>
      </c>
      <c r="O560">
        <v>30184</v>
      </c>
      <c r="P560">
        <v>17150</v>
      </c>
      <c r="Q560">
        <v>13034</v>
      </c>
      <c r="R560" s="53">
        <v>41548</v>
      </c>
      <c r="S560">
        <v>10</v>
      </c>
      <c r="T560" t="s">
        <v>204</v>
      </c>
      <c r="U560">
        <v>2013</v>
      </c>
    </row>
    <row r="561" spans="5:21" outlineLevel="1" x14ac:dyDescent="0.25">
      <c r="E561" t="s">
        <v>189</v>
      </c>
      <c r="F561" t="e" vm="30">
        <v>#VALUE!</v>
      </c>
      <c r="G561" t="e" cm="1" vm="31">
        <f t="array" ref="G561">_FV(PivotData[[#This Row],[Country]],"Image")</f>
        <v>#VALUE!</v>
      </c>
      <c r="H561" t="s">
        <v>205</v>
      </c>
      <c r="I561" t="s">
        <v>215</v>
      </c>
      <c r="J561">
        <v>1594</v>
      </c>
      <c r="K561">
        <v>10</v>
      </c>
      <c r="L561">
        <v>350</v>
      </c>
      <c r="M561">
        <v>557900</v>
      </c>
      <c r="N561">
        <v>66948</v>
      </c>
      <c r="O561">
        <v>490952</v>
      </c>
      <c r="P561">
        <v>414440</v>
      </c>
      <c r="Q561">
        <v>76512</v>
      </c>
      <c r="R561" s="53">
        <v>41944</v>
      </c>
      <c r="S561">
        <v>11</v>
      </c>
      <c r="T561" t="s">
        <v>207</v>
      </c>
      <c r="U561">
        <v>2014</v>
      </c>
    </row>
    <row r="562" spans="5:21" outlineLevel="1" x14ac:dyDescent="0.25">
      <c r="E562" t="s">
        <v>201</v>
      </c>
      <c r="F562" t="e" vm="28">
        <v>#VALUE!</v>
      </c>
      <c r="G562" t="e" cm="1" vm="29">
        <f t="array" ref="G562">_FV(PivotData[[#This Row],[Country]],"Image")</f>
        <v>#VALUE!</v>
      </c>
      <c r="H562" t="s">
        <v>205</v>
      </c>
      <c r="I562" t="s">
        <v>215</v>
      </c>
      <c r="J562">
        <v>1359</v>
      </c>
      <c r="K562">
        <v>10</v>
      </c>
      <c r="L562">
        <v>300</v>
      </c>
      <c r="M562">
        <v>407700</v>
      </c>
      <c r="N562">
        <v>48924</v>
      </c>
      <c r="O562">
        <v>358776</v>
      </c>
      <c r="P562">
        <v>339750</v>
      </c>
      <c r="Q562">
        <v>19026</v>
      </c>
      <c r="R562" s="53">
        <v>41944</v>
      </c>
      <c r="S562">
        <v>11</v>
      </c>
      <c r="T562" t="s">
        <v>207</v>
      </c>
      <c r="U562">
        <v>2014</v>
      </c>
    </row>
    <row r="563" spans="5:21" outlineLevel="1" x14ac:dyDescent="0.25">
      <c r="E563" t="s">
        <v>201</v>
      </c>
      <c r="F563" t="e" vm="32">
        <v>#VALUE!</v>
      </c>
      <c r="G563" t="e" cm="1" vm="33">
        <f t="array" ref="G563">_FV(PivotData[[#This Row],[Country]],"Image")</f>
        <v>#VALUE!</v>
      </c>
      <c r="H563" t="s">
        <v>205</v>
      </c>
      <c r="I563" t="s">
        <v>215</v>
      </c>
      <c r="J563">
        <v>2150</v>
      </c>
      <c r="K563">
        <v>10</v>
      </c>
      <c r="L563">
        <v>300</v>
      </c>
      <c r="M563">
        <v>645000</v>
      </c>
      <c r="N563">
        <v>77400</v>
      </c>
      <c r="O563">
        <v>567600</v>
      </c>
      <c r="P563">
        <v>537500</v>
      </c>
      <c r="Q563">
        <v>30100</v>
      </c>
      <c r="R563" s="53">
        <v>41944</v>
      </c>
      <c r="S563">
        <v>11</v>
      </c>
      <c r="T563" t="s">
        <v>207</v>
      </c>
      <c r="U563">
        <v>2014</v>
      </c>
    </row>
    <row r="564" spans="5:21" outlineLevel="1" x14ac:dyDescent="0.25">
      <c r="E564" t="s">
        <v>189</v>
      </c>
      <c r="F564" t="e" vm="32">
        <v>#VALUE!</v>
      </c>
      <c r="G564" t="e" cm="1" vm="33">
        <f t="array" ref="G564">_FV(PivotData[[#This Row],[Country]],"Image")</f>
        <v>#VALUE!</v>
      </c>
      <c r="H564" t="s">
        <v>205</v>
      </c>
      <c r="I564" t="s">
        <v>215</v>
      </c>
      <c r="J564">
        <v>1197</v>
      </c>
      <c r="K564">
        <v>10</v>
      </c>
      <c r="L564">
        <v>350</v>
      </c>
      <c r="M564">
        <v>418950</v>
      </c>
      <c r="N564">
        <v>50274</v>
      </c>
      <c r="O564">
        <v>368676</v>
      </c>
      <c r="P564">
        <v>311220</v>
      </c>
      <c r="Q564">
        <v>57456</v>
      </c>
      <c r="R564" s="53">
        <v>41944</v>
      </c>
      <c r="S564">
        <v>11</v>
      </c>
      <c r="T564" t="s">
        <v>207</v>
      </c>
      <c r="U564">
        <v>2014</v>
      </c>
    </row>
    <row r="565" spans="5:21" outlineLevel="1" x14ac:dyDescent="0.25">
      <c r="E565" t="s">
        <v>193</v>
      </c>
      <c r="F565" t="e" vm="32">
        <v>#VALUE!</v>
      </c>
      <c r="G565" t="e" cm="1" vm="33">
        <f t="array" ref="G565">_FV(PivotData[[#This Row],[Country]],"Image")</f>
        <v>#VALUE!</v>
      </c>
      <c r="H565" t="s">
        <v>205</v>
      </c>
      <c r="I565" t="s">
        <v>215</v>
      </c>
      <c r="J565">
        <v>380</v>
      </c>
      <c r="K565">
        <v>10</v>
      </c>
      <c r="L565">
        <v>15</v>
      </c>
      <c r="M565">
        <v>5700</v>
      </c>
      <c r="N565">
        <v>684</v>
      </c>
      <c r="O565">
        <v>5016</v>
      </c>
      <c r="P565">
        <v>3800</v>
      </c>
      <c r="Q565">
        <v>1216</v>
      </c>
      <c r="R565" s="53">
        <v>41609</v>
      </c>
      <c r="S565">
        <v>12</v>
      </c>
      <c r="T565" t="s">
        <v>195</v>
      </c>
      <c r="U565">
        <v>2013</v>
      </c>
    </row>
    <row r="566" spans="5:21" outlineLevel="1" x14ac:dyDescent="0.25">
      <c r="E566" t="s">
        <v>189</v>
      </c>
      <c r="F566" t="e" vm="32">
        <v>#VALUE!</v>
      </c>
      <c r="G566" t="e" cm="1" vm="33">
        <f t="array" ref="G566">_FV(PivotData[[#This Row],[Country]],"Image")</f>
        <v>#VALUE!</v>
      </c>
      <c r="H566" t="s">
        <v>205</v>
      </c>
      <c r="I566" t="s">
        <v>215</v>
      </c>
      <c r="J566">
        <v>1233</v>
      </c>
      <c r="K566">
        <v>10</v>
      </c>
      <c r="L566">
        <v>20</v>
      </c>
      <c r="M566">
        <v>24660</v>
      </c>
      <c r="N566">
        <v>2959.2</v>
      </c>
      <c r="O566">
        <v>21700.799999999999</v>
      </c>
      <c r="P566">
        <v>12330</v>
      </c>
      <c r="Q566">
        <v>9370.7999999999993</v>
      </c>
      <c r="R566" s="53">
        <v>41974</v>
      </c>
      <c r="S566">
        <v>12</v>
      </c>
      <c r="T566" t="s">
        <v>195</v>
      </c>
      <c r="U566">
        <v>2014</v>
      </c>
    </row>
    <row r="567" spans="5:21" outlineLevel="1" x14ac:dyDescent="0.25">
      <c r="E567" t="s">
        <v>189</v>
      </c>
      <c r="F567" t="e" vm="32">
        <v>#VALUE!</v>
      </c>
      <c r="G567" t="e" cm="1" vm="33">
        <f t="array" ref="G567">_FV(PivotData[[#This Row],[Country]],"Image")</f>
        <v>#VALUE!</v>
      </c>
      <c r="H567" t="s">
        <v>208</v>
      </c>
      <c r="I567" t="s">
        <v>215</v>
      </c>
      <c r="J567">
        <v>1395</v>
      </c>
      <c r="K567">
        <v>120</v>
      </c>
      <c r="L567">
        <v>350</v>
      </c>
      <c r="M567">
        <v>488250</v>
      </c>
      <c r="N567">
        <v>58590</v>
      </c>
      <c r="O567">
        <v>429660</v>
      </c>
      <c r="P567">
        <v>362700</v>
      </c>
      <c r="Q567">
        <v>66960</v>
      </c>
      <c r="R567" s="53">
        <v>41821</v>
      </c>
      <c r="S567">
        <v>7</v>
      </c>
      <c r="T567" t="s">
        <v>200</v>
      </c>
      <c r="U567">
        <v>2014</v>
      </c>
    </row>
    <row r="568" spans="5:21" outlineLevel="1" x14ac:dyDescent="0.25">
      <c r="E568" t="s">
        <v>189</v>
      </c>
      <c r="F568" t="e" vm="34">
        <v>#VALUE!</v>
      </c>
      <c r="G568" t="e" cm="1" vm="35">
        <f t="array" ref="G568">_FV(PivotData[[#This Row],[Country]],"Image")</f>
        <v>#VALUE!</v>
      </c>
      <c r="H568" t="s">
        <v>208</v>
      </c>
      <c r="I568" t="s">
        <v>215</v>
      </c>
      <c r="J568">
        <v>986</v>
      </c>
      <c r="K568">
        <v>120</v>
      </c>
      <c r="L568">
        <v>350</v>
      </c>
      <c r="M568">
        <v>345100</v>
      </c>
      <c r="N568">
        <v>41412</v>
      </c>
      <c r="O568">
        <v>303688</v>
      </c>
      <c r="P568">
        <v>256360</v>
      </c>
      <c r="Q568">
        <v>47328</v>
      </c>
      <c r="R568" s="53">
        <v>41913</v>
      </c>
      <c r="S568">
        <v>10</v>
      </c>
      <c r="T568" t="s">
        <v>204</v>
      </c>
      <c r="U568">
        <v>2014</v>
      </c>
    </row>
    <row r="569" spans="5:21" outlineLevel="1" x14ac:dyDescent="0.25">
      <c r="E569" t="s">
        <v>189</v>
      </c>
      <c r="F569" t="e" vm="32">
        <v>#VALUE!</v>
      </c>
      <c r="G569" t="e" cm="1" vm="33">
        <f t="array" ref="G569">_FV(PivotData[[#This Row],[Country]],"Image")</f>
        <v>#VALUE!</v>
      </c>
      <c r="H569" t="s">
        <v>208</v>
      </c>
      <c r="I569" t="s">
        <v>215</v>
      </c>
      <c r="J569">
        <v>905</v>
      </c>
      <c r="K569">
        <v>120</v>
      </c>
      <c r="L569">
        <v>20</v>
      </c>
      <c r="M569">
        <v>18100</v>
      </c>
      <c r="N569">
        <v>2172</v>
      </c>
      <c r="O569">
        <v>15928</v>
      </c>
      <c r="P569">
        <v>9050</v>
      </c>
      <c r="Q569">
        <v>6878</v>
      </c>
      <c r="R569" s="53">
        <v>41913</v>
      </c>
      <c r="S569">
        <v>10</v>
      </c>
      <c r="T569" t="s">
        <v>204</v>
      </c>
      <c r="U569">
        <v>2014</v>
      </c>
    </row>
    <row r="570" spans="5:21" outlineLevel="1" x14ac:dyDescent="0.25">
      <c r="E570" t="s">
        <v>198</v>
      </c>
      <c r="F570" t="e" vm="26">
        <v>#VALUE!</v>
      </c>
      <c r="G570" t="e" cm="1" vm="27">
        <f t="array" ref="G570">_FV(PivotData[[#This Row],[Country]],"Image")</f>
        <v>#VALUE!</v>
      </c>
      <c r="H570" t="s">
        <v>209</v>
      </c>
      <c r="I570" t="s">
        <v>215</v>
      </c>
      <c r="J570">
        <v>2109</v>
      </c>
      <c r="K570">
        <v>250</v>
      </c>
      <c r="L570">
        <v>12</v>
      </c>
      <c r="M570">
        <v>25308</v>
      </c>
      <c r="N570">
        <v>3036.96</v>
      </c>
      <c r="O570">
        <v>22271.040000000001</v>
      </c>
      <c r="P570">
        <v>6327</v>
      </c>
      <c r="Q570">
        <v>15944.04</v>
      </c>
      <c r="R570" s="53">
        <v>41760</v>
      </c>
      <c r="S570">
        <v>5</v>
      </c>
      <c r="T570" t="s">
        <v>213</v>
      </c>
      <c r="U570">
        <v>2014</v>
      </c>
    </row>
    <row r="571" spans="5:21" outlineLevel="1" x14ac:dyDescent="0.25">
      <c r="E571" t="s">
        <v>193</v>
      </c>
      <c r="F571" t="e" vm="30">
        <v>#VALUE!</v>
      </c>
      <c r="G571" t="e" cm="1" vm="31">
        <f t="array" ref="G571">_FV(PivotData[[#This Row],[Country]],"Image")</f>
        <v>#VALUE!</v>
      </c>
      <c r="H571" t="s">
        <v>209</v>
      </c>
      <c r="I571" t="s">
        <v>215</v>
      </c>
      <c r="J571">
        <v>3874.5</v>
      </c>
      <c r="K571">
        <v>250</v>
      </c>
      <c r="L571">
        <v>15</v>
      </c>
      <c r="M571">
        <v>58117.5</v>
      </c>
      <c r="N571">
        <v>6974.0999999999995</v>
      </c>
      <c r="O571">
        <v>51143.399999999994</v>
      </c>
      <c r="P571">
        <v>38745</v>
      </c>
      <c r="Q571">
        <v>12398.399999999998</v>
      </c>
      <c r="R571" s="53">
        <v>41821</v>
      </c>
      <c r="S571">
        <v>7</v>
      </c>
      <c r="T571" t="s">
        <v>200</v>
      </c>
      <c r="U571">
        <v>2014</v>
      </c>
    </row>
    <row r="572" spans="5:21" outlineLevel="1" x14ac:dyDescent="0.25">
      <c r="E572" t="s">
        <v>189</v>
      </c>
      <c r="F572" t="e" vm="26">
        <v>#VALUE!</v>
      </c>
      <c r="G572" t="e" cm="1" vm="27">
        <f t="array" ref="G572">_FV(PivotData[[#This Row],[Country]],"Image")</f>
        <v>#VALUE!</v>
      </c>
      <c r="H572" t="s">
        <v>209</v>
      </c>
      <c r="I572" t="s">
        <v>215</v>
      </c>
      <c r="J572">
        <v>623</v>
      </c>
      <c r="K572">
        <v>250</v>
      </c>
      <c r="L572">
        <v>350</v>
      </c>
      <c r="M572">
        <v>218050</v>
      </c>
      <c r="N572">
        <v>26166</v>
      </c>
      <c r="O572">
        <v>191884</v>
      </c>
      <c r="P572">
        <v>161980</v>
      </c>
      <c r="Q572">
        <v>29904</v>
      </c>
      <c r="R572" s="53">
        <v>41518</v>
      </c>
      <c r="S572">
        <v>9</v>
      </c>
      <c r="T572" t="s">
        <v>203</v>
      </c>
      <c r="U572">
        <v>2013</v>
      </c>
    </row>
    <row r="573" spans="5:21" outlineLevel="1" x14ac:dyDescent="0.25">
      <c r="E573" t="s">
        <v>189</v>
      </c>
      <c r="F573" t="e" vm="34">
        <v>#VALUE!</v>
      </c>
      <c r="G573" t="e" cm="1" vm="35">
        <f t="array" ref="G573">_FV(PivotData[[#This Row],[Country]],"Image")</f>
        <v>#VALUE!</v>
      </c>
      <c r="H573" t="s">
        <v>209</v>
      </c>
      <c r="I573" t="s">
        <v>215</v>
      </c>
      <c r="J573">
        <v>986</v>
      </c>
      <c r="K573">
        <v>250</v>
      </c>
      <c r="L573">
        <v>350</v>
      </c>
      <c r="M573">
        <v>345100</v>
      </c>
      <c r="N573">
        <v>41412</v>
      </c>
      <c r="O573">
        <v>303688</v>
      </c>
      <c r="P573">
        <v>256360</v>
      </c>
      <c r="Q573">
        <v>47328</v>
      </c>
      <c r="R573" s="53">
        <v>41913</v>
      </c>
      <c r="S573">
        <v>10</v>
      </c>
      <c r="T573" t="s">
        <v>204</v>
      </c>
      <c r="U573">
        <v>2014</v>
      </c>
    </row>
    <row r="574" spans="5:21" outlineLevel="1" x14ac:dyDescent="0.25">
      <c r="E574" t="s">
        <v>199</v>
      </c>
      <c r="F574" t="e" vm="34">
        <v>#VALUE!</v>
      </c>
      <c r="G574" t="e" cm="1" vm="35">
        <f t="array" ref="G574">_FV(PivotData[[#This Row],[Country]],"Image")</f>
        <v>#VALUE!</v>
      </c>
      <c r="H574" t="s">
        <v>209</v>
      </c>
      <c r="I574" t="s">
        <v>215</v>
      </c>
      <c r="J574">
        <v>2387</v>
      </c>
      <c r="K574">
        <v>250</v>
      </c>
      <c r="L574">
        <v>125</v>
      </c>
      <c r="M574">
        <v>298375</v>
      </c>
      <c r="N574">
        <v>35805</v>
      </c>
      <c r="O574">
        <v>262570</v>
      </c>
      <c r="P574">
        <v>286440</v>
      </c>
      <c r="Q574">
        <v>-23870</v>
      </c>
      <c r="R574" s="53">
        <v>41944</v>
      </c>
      <c r="S574">
        <v>11</v>
      </c>
      <c r="T574" t="s">
        <v>207</v>
      </c>
      <c r="U574">
        <v>2014</v>
      </c>
    </row>
    <row r="575" spans="5:21" outlineLevel="1" x14ac:dyDescent="0.25">
      <c r="E575" t="s">
        <v>189</v>
      </c>
      <c r="F575" t="e" vm="32">
        <v>#VALUE!</v>
      </c>
      <c r="G575" t="e" cm="1" vm="33">
        <f t="array" ref="G575">_FV(PivotData[[#This Row],[Country]],"Image")</f>
        <v>#VALUE!</v>
      </c>
      <c r="H575" t="s">
        <v>209</v>
      </c>
      <c r="I575" t="s">
        <v>215</v>
      </c>
      <c r="J575">
        <v>1233</v>
      </c>
      <c r="K575">
        <v>250</v>
      </c>
      <c r="L575">
        <v>20</v>
      </c>
      <c r="M575">
        <v>24660</v>
      </c>
      <c r="N575">
        <v>2959.2</v>
      </c>
      <c r="O575">
        <v>21700.799999999999</v>
      </c>
      <c r="P575">
        <v>12330</v>
      </c>
      <c r="Q575">
        <v>9370.7999999999993</v>
      </c>
      <c r="R575" s="53">
        <v>41974</v>
      </c>
      <c r="S575">
        <v>12</v>
      </c>
      <c r="T575" t="s">
        <v>195</v>
      </c>
      <c r="U575">
        <v>2014</v>
      </c>
    </row>
    <row r="576" spans="5:21" outlineLevel="1" x14ac:dyDescent="0.25">
      <c r="E576" t="s">
        <v>189</v>
      </c>
      <c r="F576" t="e" vm="34">
        <v>#VALUE!</v>
      </c>
      <c r="G576" t="e" cm="1" vm="35">
        <f t="array" ref="G576">_FV(PivotData[[#This Row],[Country]],"Image")</f>
        <v>#VALUE!</v>
      </c>
      <c r="H576" t="s">
        <v>211</v>
      </c>
      <c r="I576" t="s">
        <v>215</v>
      </c>
      <c r="J576">
        <v>270</v>
      </c>
      <c r="K576">
        <v>260</v>
      </c>
      <c r="L576">
        <v>350</v>
      </c>
      <c r="M576">
        <v>94500</v>
      </c>
      <c r="N576">
        <v>11340</v>
      </c>
      <c r="O576">
        <v>83160</v>
      </c>
      <c r="P576">
        <v>70200</v>
      </c>
      <c r="Q576">
        <v>12960</v>
      </c>
      <c r="R576" s="53">
        <v>41671</v>
      </c>
      <c r="S576">
        <v>2</v>
      </c>
      <c r="T576" t="s">
        <v>206</v>
      </c>
      <c r="U576">
        <v>2014</v>
      </c>
    </row>
    <row r="577" spans="5:21" outlineLevel="1" x14ac:dyDescent="0.25">
      <c r="E577" t="s">
        <v>189</v>
      </c>
      <c r="F577" t="e" vm="30">
        <v>#VALUE!</v>
      </c>
      <c r="G577" t="e" cm="1" vm="31">
        <f t="array" ref="G577">_FV(PivotData[[#This Row],[Country]],"Image")</f>
        <v>#VALUE!</v>
      </c>
      <c r="H577" t="s">
        <v>211</v>
      </c>
      <c r="I577" t="s">
        <v>215</v>
      </c>
      <c r="J577">
        <v>3421.5</v>
      </c>
      <c r="K577">
        <v>260</v>
      </c>
      <c r="L577">
        <v>7</v>
      </c>
      <c r="M577">
        <v>23950.5</v>
      </c>
      <c r="N577">
        <v>2874.06</v>
      </c>
      <c r="O577">
        <v>21076.44</v>
      </c>
      <c r="P577">
        <v>17107.5</v>
      </c>
      <c r="Q577">
        <v>3968.9399999999987</v>
      </c>
      <c r="R577" s="53">
        <v>41821</v>
      </c>
      <c r="S577">
        <v>7</v>
      </c>
      <c r="T577" t="s">
        <v>200</v>
      </c>
      <c r="U577">
        <v>2014</v>
      </c>
    </row>
    <row r="578" spans="5:21" outlineLevel="1" x14ac:dyDescent="0.25">
      <c r="E578" t="s">
        <v>189</v>
      </c>
      <c r="F578" t="e" vm="26">
        <v>#VALUE!</v>
      </c>
      <c r="G578" t="e" cm="1" vm="27">
        <f t="array" ref="G578">_FV(PivotData[[#This Row],[Country]],"Image")</f>
        <v>#VALUE!</v>
      </c>
      <c r="H578" t="s">
        <v>211</v>
      </c>
      <c r="I578" t="s">
        <v>215</v>
      </c>
      <c r="J578">
        <v>2734</v>
      </c>
      <c r="K578">
        <v>260</v>
      </c>
      <c r="L578">
        <v>7</v>
      </c>
      <c r="M578">
        <v>19138</v>
      </c>
      <c r="N578">
        <v>2296.56</v>
      </c>
      <c r="O578">
        <v>16841.439999999999</v>
      </c>
      <c r="P578">
        <v>13670</v>
      </c>
      <c r="Q578">
        <v>3171.4399999999987</v>
      </c>
      <c r="R578" s="53">
        <v>41913</v>
      </c>
      <c r="S578">
        <v>10</v>
      </c>
      <c r="T578" t="s">
        <v>204</v>
      </c>
      <c r="U578">
        <v>2014</v>
      </c>
    </row>
    <row r="579" spans="5:21" outlineLevel="1" x14ac:dyDescent="0.25">
      <c r="E579" t="s">
        <v>193</v>
      </c>
      <c r="F579" t="e" vm="34">
        <v>#VALUE!</v>
      </c>
      <c r="G579" t="e" cm="1" vm="35">
        <f t="array" ref="G579">_FV(PivotData[[#This Row],[Country]],"Image")</f>
        <v>#VALUE!</v>
      </c>
      <c r="H579" t="s">
        <v>211</v>
      </c>
      <c r="I579" t="s">
        <v>215</v>
      </c>
      <c r="J579">
        <v>2548</v>
      </c>
      <c r="K579">
        <v>260</v>
      </c>
      <c r="L579">
        <v>15</v>
      </c>
      <c r="M579">
        <v>38220</v>
      </c>
      <c r="N579">
        <v>4586.3999999999996</v>
      </c>
      <c r="O579">
        <v>33633.599999999999</v>
      </c>
      <c r="P579">
        <v>25480</v>
      </c>
      <c r="Q579">
        <v>8153.5999999999985</v>
      </c>
      <c r="R579" s="53">
        <v>41579</v>
      </c>
      <c r="S579">
        <v>11</v>
      </c>
      <c r="T579" t="s">
        <v>207</v>
      </c>
      <c r="U579">
        <v>2013</v>
      </c>
    </row>
    <row r="580" spans="5:21" outlineLevel="1" x14ac:dyDescent="0.25">
      <c r="E580" t="s">
        <v>189</v>
      </c>
      <c r="F580" t="e" vm="30">
        <v>#VALUE!</v>
      </c>
      <c r="G580" t="e" cm="1" vm="31">
        <f t="array" ref="G580">_FV(PivotData[[#This Row],[Country]],"Image")</f>
        <v>#VALUE!</v>
      </c>
      <c r="H580" t="s">
        <v>190</v>
      </c>
      <c r="I580" t="s">
        <v>215</v>
      </c>
      <c r="J580">
        <v>2521.5</v>
      </c>
      <c r="K580">
        <v>3</v>
      </c>
      <c r="L580">
        <v>20</v>
      </c>
      <c r="M580">
        <v>50430</v>
      </c>
      <c r="N580">
        <v>6051.6</v>
      </c>
      <c r="O580">
        <v>44378.399999999994</v>
      </c>
      <c r="P580">
        <v>25215</v>
      </c>
      <c r="Q580">
        <v>19163.399999999998</v>
      </c>
      <c r="R580" s="53">
        <v>41640</v>
      </c>
      <c r="S580">
        <v>1</v>
      </c>
      <c r="T580" t="s">
        <v>192</v>
      </c>
      <c r="U580">
        <v>2014</v>
      </c>
    </row>
    <row r="581" spans="5:21" outlineLevel="1" x14ac:dyDescent="0.25">
      <c r="E581" t="s">
        <v>198</v>
      </c>
      <c r="F581" t="e" vm="32">
        <v>#VALUE!</v>
      </c>
      <c r="G581" t="e" cm="1" vm="33">
        <f t="array" ref="G581">_FV(PivotData[[#This Row],[Country]],"Image")</f>
        <v>#VALUE!</v>
      </c>
      <c r="H581" t="s">
        <v>196</v>
      </c>
      <c r="I581" t="s">
        <v>215</v>
      </c>
      <c r="J581">
        <v>2661</v>
      </c>
      <c r="K581">
        <v>5</v>
      </c>
      <c r="L581">
        <v>12</v>
      </c>
      <c r="M581">
        <v>31932</v>
      </c>
      <c r="N581">
        <v>3831.84</v>
      </c>
      <c r="O581">
        <v>28100.16</v>
      </c>
      <c r="P581">
        <v>7983</v>
      </c>
      <c r="Q581">
        <v>20117.16</v>
      </c>
      <c r="R581" s="53">
        <v>41760</v>
      </c>
      <c r="S581">
        <v>5</v>
      </c>
      <c r="T581" t="s">
        <v>213</v>
      </c>
      <c r="U581">
        <v>2014</v>
      </c>
    </row>
    <row r="582" spans="5:21" outlineLevel="1" x14ac:dyDescent="0.25">
      <c r="E582" t="s">
        <v>189</v>
      </c>
      <c r="F582" t="e" vm="28">
        <v>#VALUE!</v>
      </c>
      <c r="G582" t="e" cm="1" vm="29">
        <f t="array" ref="G582">_FV(PivotData[[#This Row],[Country]],"Image")</f>
        <v>#VALUE!</v>
      </c>
      <c r="H582" t="s">
        <v>205</v>
      </c>
      <c r="I582" t="s">
        <v>215</v>
      </c>
      <c r="J582">
        <v>1531</v>
      </c>
      <c r="K582">
        <v>10</v>
      </c>
      <c r="L582">
        <v>20</v>
      </c>
      <c r="M582">
        <v>30620</v>
      </c>
      <c r="N582">
        <v>3674.4</v>
      </c>
      <c r="O582">
        <v>26945.599999999999</v>
      </c>
      <c r="P582">
        <v>15310</v>
      </c>
      <c r="Q582">
        <v>11635.599999999999</v>
      </c>
      <c r="R582" s="53">
        <v>41974</v>
      </c>
      <c r="S582">
        <v>12</v>
      </c>
      <c r="T582" t="s">
        <v>195</v>
      </c>
      <c r="U582">
        <v>2014</v>
      </c>
    </row>
    <row r="583" spans="5:21" outlineLevel="1" x14ac:dyDescent="0.25">
      <c r="E583" t="s">
        <v>189</v>
      </c>
      <c r="F583" t="e" vm="30">
        <v>#VALUE!</v>
      </c>
      <c r="G583" t="e" cm="1" vm="31">
        <f t="array" ref="G583">_FV(PivotData[[#This Row],[Country]],"Image")</f>
        <v>#VALUE!</v>
      </c>
      <c r="H583" t="s">
        <v>209</v>
      </c>
      <c r="I583" t="s">
        <v>215</v>
      </c>
      <c r="J583">
        <v>1491</v>
      </c>
      <c r="K583">
        <v>250</v>
      </c>
      <c r="L583">
        <v>7</v>
      </c>
      <c r="M583">
        <v>10437</v>
      </c>
      <c r="N583">
        <v>1252.44</v>
      </c>
      <c r="O583">
        <v>9184.56</v>
      </c>
      <c r="P583">
        <v>7455</v>
      </c>
      <c r="Q583">
        <v>1729.5599999999995</v>
      </c>
      <c r="R583" s="53">
        <v>41699</v>
      </c>
      <c r="S583">
        <v>3</v>
      </c>
      <c r="T583" t="s">
        <v>197</v>
      </c>
      <c r="U583">
        <v>2014</v>
      </c>
    </row>
    <row r="584" spans="5:21" outlineLevel="1" x14ac:dyDescent="0.25">
      <c r="E584" t="s">
        <v>189</v>
      </c>
      <c r="F584" t="e" vm="28">
        <v>#VALUE!</v>
      </c>
      <c r="G584" t="e" cm="1" vm="29">
        <f t="array" ref="G584">_FV(PivotData[[#This Row],[Country]],"Image")</f>
        <v>#VALUE!</v>
      </c>
      <c r="H584" t="s">
        <v>209</v>
      </c>
      <c r="I584" t="s">
        <v>215</v>
      </c>
      <c r="J584">
        <v>1531</v>
      </c>
      <c r="K584">
        <v>250</v>
      </c>
      <c r="L584">
        <v>20</v>
      </c>
      <c r="M584">
        <v>30620</v>
      </c>
      <c r="N584">
        <v>3674.4</v>
      </c>
      <c r="O584">
        <v>26945.599999999999</v>
      </c>
      <c r="P584">
        <v>15310</v>
      </c>
      <c r="Q584">
        <v>11635.599999999999</v>
      </c>
      <c r="R584" s="53">
        <v>41974</v>
      </c>
      <c r="S584">
        <v>12</v>
      </c>
      <c r="T584" t="s">
        <v>195</v>
      </c>
      <c r="U584">
        <v>2014</v>
      </c>
    </row>
    <row r="585" spans="5:21" outlineLevel="1" x14ac:dyDescent="0.25">
      <c r="E585" t="s">
        <v>198</v>
      </c>
      <c r="F585" t="e" vm="26">
        <v>#VALUE!</v>
      </c>
      <c r="G585" t="e" cm="1" vm="27">
        <f t="array" ref="G585">_FV(PivotData[[#This Row],[Country]],"Image")</f>
        <v>#VALUE!</v>
      </c>
      <c r="H585" t="s">
        <v>211</v>
      </c>
      <c r="I585" t="s">
        <v>215</v>
      </c>
      <c r="J585">
        <v>2761</v>
      </c>
      <c r="K585">
        <v>260</v>
      </c>
      <c r="L585">
        <v>12</v>
      </c>
      <c r="M585">
        <v>33132</v>
      </c>
      <c r="N585">
        <v>3975.84</v>
      </c>
      <c r="O585">
        <v>29156.16</v>
      </c>
      <c r="P585">
        <v>8283</v>
      </c>
      <c r="Q585">
        <v>20873.16</v>
      </c>
      <c r="R585" s="53">
        <v>41518</v>
      </c>
      <c r="S585">
        <v>9</v>
      </c>
      <c r="T585" t="s">
        <v>203</v>
      </c>
      <c r="U585">
        <v>2013</v>
      </c>
    </row>
    <row r="586" spans="5:21" outlineLevel="1" x14ac:dyDescent="0.25">
      <c r="E586" t="s">
        <v>193</v>
      </c>
      <c r="F586" t="e" vm="34">
        <v>#VALUE!</v>
      </c>
      <c r="G586" t="e" cm="1" vm="35">
        <f t="array" ref="G586">_FV(PivotData[[#This Row],[Country]],"Image")</f>
        <v>#VALUE!</v>
      </c>
      <c r="H586" t="s">
        <v>190</v>
      </c>
      <c r="I586" t="s">
        <v>215</v>
      </c>
      <c r="J586">
        <v>2567</v>
      </c>
      <c r="K586">
        <v>3</v>
      </c>
      <c r="L586">
        <v>15</v>
      </c>
      <c r="M586">
        <v>38505</v>
      </c>
      <c r="N586">
        <v>5005.6499999999996</v>
      </c>
      <c r="O586">
        <v>33499.35</v>
      </c>
      <c r="P586">
        <v>25670</v>
      </c>
      <c r="Q586">
        <v>7829.3499999999985</v>
      </c>
      <c r="R586" s="53">
        <v>41791</v>
      </c>
      <c r="S586">
        <v>6</v>
      </c>
      <c r="T586" t="s">
        <v>194</v>
      </c>
      <c r="U586">
        <v>2014</v>
      </c>
    </row>
    <row r="587" spans="5:21" outlineLevel="1" x14ac:dyDescent="0.25">
      <c r="E587" t="s">
        <v>193</v>
      </c>
      <c r="F587" t="e" vm="34">
        <v>#VALUE!</v>
      </c>
      <c r="G587" t="e" cm="1" vm="35">
        <f t="array" ref="G587">_FV(PivotData[[#This Row],[Country]],"Image")</f>
        <v>#VALUE!</v>
      </c>
      <c r="H587" t="s">
        <v>209</v>
      </c>
      <c r="I587" t="s">
        <v>215</v>
      </c>
      <c r="J587">
        <v>2567</v>
      </c>
      <c r="K587">
        <v>250</v>
      </c>
      <c r="L587">
        <v>15</v>
      </c>
      <c r="M587">
        <v>38505</v>
      </c>
      <c r="N587">
        <v>5005.6499999999996</v>
      </c>
      <c r="O587">
        <v>33499.35</v>
      </c>
      <c r="P587">
        <v>25670</v>
      </c>
      <c r="Q587">
        <v>7829.3499999999985</v>
      </c>
      <c r="R587" s="53">
        <v>41791</v>
      </c>
      <c r="S587">
        <v>6</v>
      </c>
      <c r="T587" t="s">
        <v>194</v>
      </c>
      <c r="U587">
        <v>2014</v>
      </c>
    </row>
    <row r="588" spans="5:21" outlineLevel="1" x14ac:dyDescent="0.25">
      <c r="E588" t="s">
        <v>189</v>
      </c>
      <c r="F588" t="e" vm="26">
        <v>#VALUE!</v>
      </c>
      <c r="G588" t="e" cm="1" vm="27">
        <f t="array" ref="G588">_FV(PivotData[[#This Row],[Country]],"Image")</f>
        <v>#VALUE!</v>
      </c>
      <c r="H588" t="s">
        <v>190</v>
      </c>
      <c r="I588" t="s">
        <v>215</v>
      </c>
      <c r="J588">
        <v>923</v>
      </c>
      <c r="K588">
        <v>3</v>
      </c>
      <c r="L588">
        <v>350</v>
      </c>
      <c r="M588">
        <v>323050</v>
      </c>
      <c r="N588">
        <v>41996.5</v>
      </c>
      <c r="O588">
        <v>281053.5</v>
      </c>
      <c r="P588">
        <v>239980</v>
      </c>
      <c r="Q588">
        <v>41073.5</v>
      </c>
      <c r="R588" s="53">
        <v>41699</v>
      </c>
      <c r="S588">
        <v>3</v>
      </c>
      <c r="T588" t="s">
        <v>197</v>
      </c>
      <c r="U588">
        <v>2014</v>
      </c>
    </row>
    <row r="589" spans="5:21" outlineLevel="1" x14ac:dyDescent="0.25">
      <c r="E589" t="s">
        <v>189</v>
      </c>
      <c r="F589" t="e" vm="30">
        <v>#VALUE!</v>
      </c>
      <c r="G589" t="e" cm="1" vm="31">
        <f t="array" ref="G589">_FV(PivotData[[#This Row],[Country]],"Image")</f>
        <v>#VALUE!</v>
      </c>
      <c r="H589" t="s">
        <v>190</v>
      </c>
      <c r="I589" t="s">
        <v>215</v>
      </c>
      <c r="J589">
        <v>1790</v>
      </c>
      <c r="K589">
        <v>3</v>
      </c>
      <c r="L589">
        <v>350</v>
      </c>
      <c r="M589">
        <v>626500</v>
      </c>
      <c r="N589">
        <v>81445</v>
      </c>
      <c r="O589">
        <v>545055</v>
      </c>
      <c r="P589">
        <v>465400</v>
      </c>
      <c r="Q589">
        <v>79655</v>
      </c>
      <c r="R589" s="53">
        <v>41699</v>
      </c>
      <c r="S589">
        <v>3</v>
      </c>
      <c r="T589" t="s">
        <v>197</v>
      </c>
      <c r="U589">
        <v>2014</v>
      </c>
    </row>
    <row r="590" spans="5:21" outlineLevel="1" x14ac:dyDescent="0.25">
      <c r="E590" t="s">
        <v>189</v>
      </c>
      <c r="F590" t="e" vm="28">
        <v>#VALUE!</v>
      </c>
      <c r="G590" t="e" cm="1" vm="29">
        <f t="array" ref="G590">_FV(PivotData[[#This Row],[Country]],"Image")</f>
        <v>#VALUE!</v>
      </c>
      <c r="H590" t="s">
        <v>190</v>
      </c>
      <c r="I590" t="s">
        <v>215</v>
      </c>
      <c r="J590">
        <v>442</v>
      </c>
      <c r="K590">
        <v>3</v>
      </c>
      <c r="L590">
        <v>20</v>
      </c>
      <c r="M590">
        <v>8840</v>
      </c>
      <c r="N590">
        <v>1149.2</v>
      </c>
      <c r="O590">
        <v>7690.8</v>
      </c>
      <c r="P590">
        <v>4420</v>
      </c>
      <c r="Q590">
        <v>3270.8</v>
      </c>
      <c r="R590" s="53">
        <v>41518</v>
      </c>
      <c r="S590">
        <v>9</v>
      </c>
      <c r="T590" t="s">
        <v>203</v>
      </c>
      <c r="U590">
        <v>2013</v>
      </c>
    </row>
    <row r="591" spans="5:21" outlineLevel="1" x14ac:dyDescent="0.25">
      <c r="E591" t="s">
        <v>189</v>
      </c>
      <c r="F591" t="e" vm="34">
        <v>#VALUE!</v>
      </c>
      <c r="G591" t="e" cm="1" vm="35">
        <f t="array" ref="G591">_FV(PivotData[[#This Row],[Country]],"Image")</f>
        <v>#VALUE!</v>
      </c>
      <c r="H591" t="s">
        <v>196</v>
      </c>
      <c r="I591" t="s">
        <v>215</v>
      </c>
      <c r="J591">
        <v>982.5</v>
      </c>
      <c r="K591">
        <v>5</v>
      </c>
      <c r="L591">
        <v>350</v>
      </c>
      <c r="M591">
        <v>343875</v>
      </c>
      <c r="N591">
        <v>44703.75</v>
      </c>
      <c r="O591">
        <v>299171.25</v>
      </c>
      <c r="P591">
        <v>255450</v>
      </c>
      <c r="Q591">
        <v>43721.25</v>
      </c>
      <c r="R591" s="53">
        <v>41640</v>
      </c>
      <c r="S591">
        <v>1</v>
      </c>
      <c r="T591" t="s">
        <v>192</v>
      </c>
      <c r="U591">
        <v>2014</v>
      </c>
    </row>
    <row r="592" spans="5:21" outlineLevel="1" x14ac:dyDescent="0.25">
      <c r="E592" t="s">
        <v>189</v>
      </c>
      <c r="F592" t="e" vm="34">
        <v>#VALUE!</v>
      </c>
      <c r="G592" t="e" cm="1" vm="35">
        <f t="array" ref="G592">_FV(PivotData[[#This Row],[Country]],"Image")</f>
        <v>#VALUE!</v>
      </c>
      <c r="H592" t="s">
        <v>196</v>
      </c>
      <c r="I592" t="s">
        <v>215</v>
      </c>
      <c r="J592">
        <v>1298</v>
      </c>
      <c r="K592">
        <v>5</v>
      </c>
      <c r="L592">
        <v>7</v>
      </c>
      <c r="M592">
        <v>9086</v>
      </c>
      <c r="N592">
        <v>1181.18</v>
      </c>
      <c r="O592">
        <v>7904.82</v>
      </c>
      <c r="P592">
        <v>6490</v>
      </c>
      <c r="Q592">
        <v>1414.8199999999997</v>
      </c>
      <c r="R592" s="53">
        <v>41671</v>
      </c>
      <c r="S592">
        <v>2</v>
      </c>
      <c r="T592" t="s">
        <v>206</v>
      </c>
      <c r="U592">
        <v>2014</v>
      </c>
    </row>
    <row r="593" spans="5:21" outlineLevel="1" x14ac:dyDescent="0.25">
      <c r="E593" t="s">
        <v>198</v>
      </c>
      <c r="F593" t="e" vm="32">
        <v>#VALUE!</v>
      </c>
      <c r="G593" t="e" cm="1" vm="33">
        <f t="array" ref="G593">_FV(PivotData[[#This Row],[Country]],"Image")</f>
        <v>#VALUE!</v>
      </c>
      <c r="H593" t="s">
        <v>196</v>
      </c>
      <c r="I593" t="s">
        <v>215</v>
      </c>
      <c r="J593">
        <v>604</v>
      </c>
      <c r="K593">
        <v>5</v>
      </c>
      <c r="L593">
        <v>12</v>
      </c>
      <c r="M593">
        <v>7248</v>
      </c>
      <c r="N593">
        <v>942.24</v>
      </c>
      <c r="O593">
        <v>6305.76</v>
      </c>
      <c r="P593">
        <v>1812</v>
      </c>
      <c r="Q593">
        <v>4493.76</v>
      </c>
      <c r="R593" s="53">
        <v>41791</v>
      </c>
      <c r="S593">
        <v>6</v>
      </c>
      <c r="T593" t="s">
        <v>194</v>
      </c>
      <c r="U593">
        <v>2014</v>
      </c>
    </row>
    <row r="594" spans="5:21" outlineLevel="1" x14ac:dyDescent="0.25">
      <c r="E594" t="s">
        <v>189</v>
      </c>
      <c r="F594" t="e" vm="32">
        <v>#VALUE!</v>
      </c>
      <c r="G594" t="e" cm="1" vm="33">
        <f t="array" ref="G594">_FV(PivotData[[#This Row],[Country]],"Image")</f>
        <v>#VALUE!</v>
      </c>
      <c r="H594" t="s">
        <v>196</v>
      </c>
      <c r="I594" t="s">
        <v>215</v>
      </c>
      <c r="J594">
        <v>2255</v>
      </c>
      <c r="K594">
        <v>5</v>
      </c>
      <c r="L594">
        <v>20</v>
      </c>
      <c r="M594">
        <v>45100</v>
      </c>
      <c r="N594">
        <v>5863</v>
      </c>
      <c r="O594">
        <v>39237</v>
      </c>
      <c r="P594">
        <v>22550</v>
      </c>
      <c r="Q594">
        <v>16687</v>
      </c>
      <c r="R594" s="53">
        <v>41821</v>
      </c>
      <c r="S594">
        <v>7</v>
      </c>
      <c r="T594" t="s">
        <v>200</v>
      </c>
      <c r="U594">
        <v>2014</v>
      </c>
    </row>
    <row r="595" spans="5:21" outlineLevel="1" x14ac:dyDescent="0.25">
      <c r="E595" t="s">
        <v>189</v>
      </c>
      <c r="F595" t="e" vm="26">
        <v>#VALUE!</v>
      </c>
      <c r="G595" t="e" cm="1" vm="27">
        <f t="array" ref="G595">_FV(PivotData[[#This Row],[Country]],"Image")</f>
        <v>#VALUE!</v>
      </c>
      <c r="H595" t="s">
        <v>196</v>
      </c>
      <c r="I595" t="s">
        <v>215</v>
      </c>
      <c r="J595">
        <v>1249</v>
      </c>
      <c r="K595">
        <v>5</v>
      </c>
      <c r="L595">
        <v>20</v>
      </c>
      <c r="M595">
        <v>24980</v>
      </c>
      <c r="N595">
        <v>3247.4</v>
      </c>
      <c r="O595">
        <v>21732.6</v>
      </c>
      <c r="P595">
        <v>12490</v>
      </c>
      <c r="Q595">
        <v>9242.5999999999985</v>
      </c>
      <c r="R595" s="53">
        <v>41913</v>
      </c>
      <c r="S595">
        <v>10</v>
      </c>
      <c r="T595" t="s">
        <v>204</v>
      </c>
      <c r="U595">
        <v>2014</v>
      </c>
    </row>
    <row r="596" spans="5:21" outlineLevel="1" x14ac:dyDescent="0.25">
      <c r="E596" t="s">
        <v>189</v>
      </c>
      <c r="F596" t="e" vm="34">
        <v>#VALUE!</v>
      </c>
      <c r="G596" t="e" cm="1" vm="35">
        <f t="array" ref="G596">_FV(PivotData[[#This Row],[Country]],"Image")</f>
        <v>#VALUE!</v>
      </c>
      <c r="H596" t="s">
        <v>205</v>
      </c>
      <c r="I596" t="s">
        <v>215</v>
      </c>
      <c r="J596">
        <v>1438.5</v>
      </c>
      <c r="K596">
        <v>10</v>
      </c>
      <c r="L596">
        <v>7</v>
      </c>
      <c r="M596">
        <v>10069.5</v>
      </c>
      <c r="N596">
        <v>1309.0350000000001</v>
      </c>
      <c r="O596">
        <v>8760.4650000000001</v>
      </c>
      <c r="P596">
        <v>7192.5</v>
      </c>
      <c r="Q596">
        <v>1567.9649999999992</v>
      </c>
      <c r="R596" s="53">
        <v>41640</v>
      </c>
      <c r="S596">
        <v>1</v>
      </c>
      <c r="T596" t="s">
        <v>192</v>
      </c>
      <c r="U596">
        <v>2014</v>
      </c>
    </row>
    <row r="597" spans="5:21" outlineLevel="1" x14ac:dyDescent="0.25">
      <c r="E597" t="s">
        <v>201</v>
      </c>
      <c r="F597" t="e" vm="28">
        <v>#VALUE!</v>
      </c>
      <c r="G597" t="e" cm="1" vm="29">
        <f t="array" ref="G597">_FV(PivotData[[#This Row],[Country]],"Image")</f>
        <v>#VALUE!</v>
      </c>
      <c r="H597" t="s">
        <v>205</v>
      </c>
      <c r="I597" t="s">
        <v>215</v>
      </c>
      <c r="J597">
        <v>807</v>
      </c>
      <c r="K597">
        <v>10</v>
      </c>
      <c r="L597">
        <v>300</v>
      </c>
      <c r="M597">
        <v>242100</v>
      </c>
      <c r="N597">
        <v>31473</v>
      </c>
      <c r="O597">
        <v>210627</v>
      </c>
      <c r="P597">
        <v>201750</v>
      </c>
      <c r="Q597">
        <v>8877</v>
      </c>
      <c r="R597" s="53">
        <v>41640</v>
      </c>
      <c r="S597">
        <v>1</v>
      </c>
      <c r="T597" t="s">
        <v>192</v>
      </c>
      <c r="U597">
        <v>2014</v>
      </c>
    </row>
    <row r="598" spans="5:21" outlineLevel="1" x14ac:dyDescent="0.25">
      <c r="E598" t="s">
        <v>189</v>
      </c>
      <c r="F598" t="e" vm="34">
        <v>#VALUE!</v>
      </c>
      <c r="G598" t="e" cm="1" vm="35">
        <f t="array" ref="G598">_FV(PivotData[[#This Row],[Country]],"Image")</f>
        <v>#VALUE!</v>
      </c>
      <c r="H598" t="s">
        <v>205</v>
      </c>
      <c r="I598" t="s">
        <v>215</v>
      </c>
      <c r="J598">
        <v>2641</v>
      </c>
      <c r="K598">
        <v>10</v>
      </c>
      <c r="L598">
        <v>20</v>
      </c>
      <c r="M598">
        <v>52820</v>
      </c>
      <c r="N598">
        <v>6866.6</v>
      </c>
      <c r="O598">
        <v>45953.4</v>
      </c>
      <c r="P598">
        <v>26410</v>
      </c>
      <c r="Q598">
        <v>19543.400000000001</v>
      </c>
      <c r="R598" s="53">
        <v>41671</v>
      </c>
      <c r="S598">
        <v>2</v>
      </c>
      <c r="T598" t="s">
        <v>206</v>
      </c>
      <c r="U598">
        <v>2014</v>
      </c>
    </row>
    <row r="599" spans="5:21" outlineLevel="1" x14ac:dyDescent="0.25">
      <c r="E599" t="s">
        <v>189</v>
      </c>
      <c r="F599" t="e" vm="28">
        <v>#VALUE!</v>
      </c>
      <c r="G599" t="e" cm="1" vm="29">
        <f t="array" ref="G599">_FV(PivotData[[#This Row],[Country]],"Image")</f>
        <v>#VALUE!</v>
      </c>
      <c r="H599" t="s">
        <v>205</v>
      </c>
      <c r="I599" t="s">
        <v>215</v>
      </c>
      <c r="J599">
        <v>2708</v>
      </c>
      <c r="K599">
        <v>10</v>
      </c>
      <c r="L599">
        <v>20</v>
      </c>
      <c r="M599">
        <v>54160</v>
      </c>
      <c r="N599">
        <v>7040.8</v>
      </c>
      <c r="O599">
        <v>47119.199999999997</v>
      </c>
      <c r="P599">
        <v>27080</v>
      </c>
      <c r="Q599">
        <v>20039.199999999997</v>
      </c>
      <c r="R599" s="53">
        <v>41671</v>
      </c>
      <c r="S599">
        <v>2</v>
      </c>
      <c r="T599" t="s">
        <v>206</v>
      </c>
      <c r="U599">
        <v>2014</v>
      </c>
    </row>
    <row r="600" spans="5:21" outlineLevel="1" x14ac:dyDescent="0.25">
      <c r="E600" t="s">
        <v>189</v>
      </c>
      <c r="F600" t="e" vm="26">
        <v>#VALUE!</v>
      </c>
      <c r="G600" t="e" cm="1" vm="27">
        <f t="array" ref="G600">_FV(PivotData[[#This Row],[Country]],"Image")</f>
        <v>#VALUE!</v>
      </c>
      <c r="H600" t="s">
        <v>205</v>
      </c>
      <c r="I600" t="s">
        <v>215</v>
      </c>
      <c r="J600">
        <v>2632</v>
      </c>
      <c r="K600">
        <v>10</v>
      </c>
      <c r="L600">
        <v>350</v>
      </c>
      <c r="M600">
        <v>921200</v>
      </c>
      <c r="N600">
        <v>119756</v>
      </c>
      <c r="O600">
        <v>801444</v>
      </c>
      <c r="P600">
        <v>684320</v>
      </c>
      <c r="Q600">
        <v>117124</v>
      </c>
      <c r="R600" s="53">
        <v>41791</v>
      </c>
      <c r="S600">
        <v>6</v>
      </c>
      <c r="T600" t="s">
        <v>194</v>
      </c>
      <c r="U600">
        <v>2014</v>
      </c>
    </row>
    <row r="601" spans="5:21" outlineLevel="1" x14ac:dyDescent="0.25">
      <c r="E601" t="s">
        <v>199</v>
      </c>
      <c r="F601" t="e" vm="26">
        <v>#VALUE!</v>
      </c>
      <c r="G601" t="e" cm="1" vm="27">
        <f t="array" ref="G601">_FV(PivotData[[#This Row],[Country]],"Image")</f>
        <v>#VALUE!</v>
      </c>
      <c r="H601" t="s">
        <v>205</v>
      </c>
      <c r="I601" t="s">
        <v>215</v>
      </c>
      <c r="J601">
        <v>1583</v>
      </c>
      <c r="K601">
        <v>10</v>
      </c>
      <c r="L601">
        <v>125</v>
      </c>
      <c r="M601">
        <v>197875</v>
      </c>
      <c r="N601">
        <v>25723.75</v>
      </c>
      <c r="O601">
        <v>172151.25</v>
      </c>
      <c r="P601">
        <v>189960</v>
      </c>
      <c r="Q601">
        <v>-17808.75</v>
      </c>
      <c r="R601" s="53">
        <v>41791</v>
      </c>
      <c r="S601">
        <v>6</v>
      </c>
      <c r="T601" t="s">
        <v>194</v>
      </c>
      <c r="U601">
        <v>2014</v>
      </c>
    </row>
    <row r="602" spans="5:21" outlineLevel="1" x14ac:dyDescent="0.25">
      <c r="E602" t="s">
        <v>198</v>
      </c>
      <c r="F602" t="e" vm="32">
        <v>#VALUE!</v>
      </c>
      <c r="G602" t="e" cm="1" vm="33">
        <f t="array" ref="G602">_FV(PivotData[[#This Row],[Country]],"Image")</f>
        <v>#VALUE!</v>
      </c>
      <c r="H602" t="s">
        <v>205</v>
      </c>
      <c r="I602" t="s">
        <v>215</v>
      </c>
      <c r="J602">
        <v>571</v>
      </c>
      <c r="K602">
        <v>10</v>
      </c>
      <c r="L602">
        <v>12</v>
      </c>
      <c r="M602">
        <v>6852</v>
      </c>
      <c r="N602">
        <v>890.76</v>
      </c>
      <c r="O602">
        <v>5961.24</v>
      </c>
      <c r="P602">
        <v>1713</v>
      </c>
      <c r="Q602">
        <v>4248.24</v>
      </c>
      <c r="R602" s="53">
        <v>41821</v>
      </c>
      <c r="S602">
        <v>7</v>
      </c>
      <c r="T602" t="s">
        <v>200</v>
      </c>
      <c r="U602">
        <v>2014</v>
      </c>
    </row>
    <row r="603" spans="5:21" outlineLevel="1" x14ac:dyDescent="0.25">
      <c r="E603" t="s">
        <v>189</v>
      </c>
      <c r="F603" t="e" vm="30">
        <v>#VALUE!</v>
      </c>
      <c r="G603" t="e" cm="1" vm="31">
        <f t="array" ref="G603">_FV(PivotData[[#This Row],[Country]],"Image")</f>
        <v>#VALUE!</v>
      </c>
      <c r="H603" t="s">
        <v>205</v>
      </c>
      <c r="I603" t="s">
        <v>215</v>
      </c>
      <c r="J603">
        <v>2696</v>
      </c>
      <c r="K603">
        <v>10</v>
      </c>
      <c r="L603">
        <v>7</v>
      </c>
      <c r="M603">
        <v>18872</v>
      </c>
      <c r="N603">
        <v>2453.36</v>
      </c>
      <c r="O603">
        <v>16418.64</v>
      </c>
      <c r="P603">
        <v>13480</v>
      </c>
      <c r="Q603">
        <v>2938.6399999999994</v>
      </c>
      <c r="R603" s="53">
        <v>41852</v>
      </c>
      <c r="S603">
        <v>8</v>
      </c>
      <c r="T603" t="s">
        <v>202</v>
      </c>
      <c r="U603">
        <v>2014</v>
      </c>
    </row>
    <row r="604" spans="5:21" outlineLevel="1" x14ac:dyDescent="0.25">
      <c r="E604" t="s">
        <v>193</v>
      </c>
      <c r="F604" t="e" vm="26">
        <v>#VALUE!</v>
      </c>
      <c r="G604" t="e" cm="1" vm="27">
        <f t="array" ref="G604">_FV(PivotData[[#This Row],[Country]],"Image")</f>
        <v>#VALUE!</v>
      </c>
      <c r="H604" t="s">
        <v>205</v>
      </c>
      <c r="I604" t="s">
        <v>215</v>
      </c>
      <c r="J604">
        <v>1565</v>
      </c>
      <c r="K604">
        <v>10</v>
      </c>
      <c r="L604">
        <v>15</v>
      </c>
      <c r="M604">
        <v>23475</v>
      </c>
      <c r="N604">
        <v>3051.75</v>
      </c>
      <c r="O604">
        <v>20423.25</v>
      </c>
      <c r="P604">
        <v>15650</v>
      </c>
      <c r="Q604">
        <v>4773.25</v>
      </c>
      <c r="R604" s="53">
        <v>41913</v>
      </c>
      <c r="S604">
        <v>10</v>
      </c>
      <c r="T604" t="s">
        <v>204</v>
      </c>
      <c r="U604">
        <v>2014</v>
      </c>
    </row>
    <row r="605" spans="5:21" outlineLevel="1" x14ac:dyDescent="0.25">
      <c r="E605" t="s">
        <v>189</v>
      </c>
      <c r="F605" t="e" vm="26">
        <v>#VALUE!</v>
      </c>
      <c r="G605" t="e" cm="1" vm="27">
        <f t="array" ref="G605">_FV(PivotData[[#This Row],[Country]],"Image")</f>
        <v>#VALUE!</v>
      </c>
      <c r="H605" t="s">
        <v>205</v>
      </c>
      <c r="I605" t="s">
        <v>215</v>
      </c>
      <c r="J605">
        <v>1249</v>
      </c>
      <c r="K605">
        <v>10</v>
      </c>
      <c r="L605">
        <v>20</v>
      </c>
      <c r="M605">
        <v>24980</v>
      </c>
      <c r="N605">
        <v>3247.4</v>
      </c>
      <c r="O605">
        <v>21732.6</v>
      </c>
      <c r="P605">
        <v>12490</v>
      </c>
      <c r="Q605">
        <v>9242.5999999999985</v>
      </c>
      <c r="R605" s="53">
        <v>41913</v>
      </c>
      <c r="S605">
        <v>10</v>
      </c>
      <c r="T605" t="s">
        <v>204</v>
      </c>
      <c r="U605">
        <v>2014</v>
      </c>
    </row>
    <row r="606" spans="5:21" outlineLevel="1" x14ac:dyDescent="0.25">
      <c r="E606" t="s">
        <v>189</v>
      </c>
      <c r="F606" t="e" vm="28">
        <v>#VALUE!</v>
      </c>
      <c r="G606" t="e" cm="1" vm="29">
        <f t="array" ref="G606">_FV(PivotData[[#This Row],[Country]],"Image")</f>
        <v>#VALUE!</v>
      </c>
      <c r="H606" t="s">
        <v>205</v>
      </c>
      <c r="I606" t="s">
        <v>215</v>
      </c>
      <c r="J606">
        <v>357</v>
      </c>
      <c r="K606">
        <v>10</v>
      </c>
      <c r="L606">
        <v>350</v>
      </c>
      <c r="M606">
        <v>124950</v>
      </c>
      <c r="N606">
        <v>16243.5</v>
      </c>
      <c r="O606">
        <v>108706.5</v>
      </c>
      <c r="P606">
        <v>92820</v>
      </c>
      <c r="Q606">
        <v>15886.5</v>
      </c>
      <c r="R606" s="53">
        <v>41944</v>
      </c>
      <c r="S606">
        <v>11</v>
      </c>
      <c r="T606" t="s">
        <v>207</v>
      </c>
      <c r="U606">
        <v>2014</v>
      </c>
    </row>
    <row r="607" spans="5:21" outlineLevel="1" x14ac:dyDescent="0.25">
      <c r="E607" t="s">
        <v>198</v>
      </c>
      <c r="F607" t="e" vm="28">
        <v>#VALUE!</v>
      </c>
      <c r="G607" t="e" cm="1" vm="29">
        <f t="array" ref="G607">_FV(PivotData[[#This Row],[Country]],"Image")</f>
        <v>#VALUE!</v>
      </c>
      <c r="H607" t="s">
        <v>205</v>
      </c>
      <c r="I607" t="s">
        <v>215</v>
      </c>
      <c r="J607">
        <v>1013</v>
      </c>
      <c r="K607">
        <v>10</v>
      </c>
      <c r="L607">
        <v>12</v>
      </c>
      <c r="M607">
        <v>12156</v>
      </c>
      <c r="N607">
        <v>1580.28</v>
      </c>
      <c r="O607">
        <v>10575.72</v>
      </c>
      <c r="P607">
        <v>3039</v>
      </c>
      <c r="Q607">
        <v>7536.7199999999993</v>
      </c>
      <c r="R607" s="53">
        <v>41974</v>
      </c>
      <c r="S607">
        <v>12</v>
      </c>
      <c r="T607" t="s">
        <v>195</v>
      </c>
      <c r="U607">
        <v>2014</v>
      </c>
    </row>
    <row r="608" spans="5:21" outlineLevel="1" x14ac:dyDescent="0.25">
      <c r="E608" t="s">
        <v>193</v>
      </c>
      <c r="F608" t="e" vm="30">
        <v>#VALUE!</v>
      </c>
      <c r="G608" t="e" cm="1" vm="31">
        <f t="array" ref="G608">_FV(PivotData[[#This Row],[Country]],"Image")</f>
        <v>#VALUE!</v>
      </c>
      <c r="H608" t="s">
        <v>208</v>
      </c>
      <c r="I608" t="s">
        <v>215</v>
      </c>
      <c r="J608">
        <v>3997.5</v>
      </c>
      <c r="K608">
        <v>120</v>
      </c>
      <c r="L608">
        <v>15</v>
      </c>
      <c r="M608">
        <v>59962.5</v>
      </c>
      <c r="N608">
        <v>7795.125</v>
      </c>
      <c r="O608">
        <v>52167.375</v>
      </c>
      <c r="P608">
        <v>39975</v>
      </c>
      <c r="Q608">
        <v>12192.375</v>
      </c>
      <c r="R608" s="53">
        <v>41640</v>
      </c>
      <c r="S608">
        <v>1</v>
      </c>
      <c r="T608" t="s">
        <v>192</v>
      </c>
      <c r="U608">
        <v>2014</v>
      </c>
    </row>
    <row r="609" spans="5:21" outlineLevel="1" x14ac:dyDescent="0.25">
      <c r="E609" t="s">
        <v>189</v>
      </c>
      <c r="F609" t="e" vm="26">
        <v>#VALUE!</v>
      </c>
      <c r="G609" t="e" cm="1" vm="27">
        <f t="array" ref="G609">_FV(PivotData[[#This Row],[Country]],"Image")</f>
        <v>#VALUE!</v>
      </c>
      <c r="H609" t="s">
        <v>208</v>
      </c>
      <c r="I609" t="s">
        <v>215</v>
      </c>
      <c r="J609">
        <v>2632</v>
      </c>
      <c r="K609">
        <v>120</v>
      </c>
      <c r="L609">
        <v>350</v>
      </c>
      <c r="M609">
        <v>921200</v>
      </c>
      <c r="N609">
        <v>119756</v>
      </c>
      <c r="O609">
        <v>801444</v>
      </c>
      <c r="P609">
        <v>684320</v>
      </c>
      <c r="Q609">
        <v>117124</v>
      </c>
      <c r="R609" s="53">
        <v>41791</v>
      </c>
      <c r="S609">
        <v>6</v>
      </c>
      <c r="T609" t="s">
        <v>194</v>
      </c>
      <c r="U609">
        <v>2014</v>
      </c>
    </row>
    <row r="610" spans="5:21" outlineLevel="1" x14ac:dyDescent="0.25">
      <c r="E610" t="s">
        <v>189</v>
      </c>
      <c r="F610" t="e" vm="30">
        <v>#VALUE!</v>
      </c>
      <c r="G610" t="e" cm="1" vm="31">
        <f t="array" ref="G610">_FV(PivotData[[#This Row],[Country]],"Image")</f>
        <v>#VALUE!</v>
      </c>
      <c r="H610" t="s">
        <v>208</v>
      </c>
      <c r="I610" t="s">
        <v>215</v>
      </c>
      <c r="J610">
        <v>1190</v>
      </c>
      <c r="K610">
        <v>120</v>
      </c>
      <c r="L610">
        <v>7</v>
      </c>
      <c r="M610">
        <v>8330</v>
      </c>
      <c r="N610">
        <v>1082.9000000000001</v>
      </c>
      <c r="O610">
        <v>7247.1</v>
      </c>
      <c r="P610">
        <v>5950</v>
      </c>
      <c r="Q610">
        <v>1297.1000000000004</v>
      </c>
      <c r="R610" s="53">
        <v>41791</v>
      </c>
      <c r="S610">
        <v>6</v>
      </c>
      <c r="T610" t="s">
        <v>194</v>
      </c>
      <c r="U610">
        <v>2014</v>
      </c>
    </row>
    <row r="611" spans="5:21" outlineLevel="1" x14ac:dyDescent="0.25">
      <c r="E611" t="s">
        <v>198</v>
      </c>
      <c r="F611" t="e" vm="32">
        <v>#VALUE!</v>
      </c>
      <c r="G611" t="e" cm="1" vm="33">
        <f t="array" ref="G611">_FV(PivotData[[#This Row],[Country]],"Image")</f>
        <v>#VALUE!</v>
      </c>
      <c r="H611" t="s">
        <v>208</v>
      </c>
      <c r="I611" t="s">
        <v>215</v>
      </c>
      <c r="J611">
        <v>604</v>
      </c>
      <c r="K611">
        <v>120</v>
      </c>
      <c r="L611">
        <v>12</v>
      </c>
      <c r="M611">
        <v>7248</v>
      </c>
      <c r="N611">
        <v>942.24</v>
      </c>
      <c r="O611">
        <v>6305.76</v>
      </c>
      <c r="P611">
        <v>1812</v>
      </c>
      <c r="Q611">
        <v>4493.76</v>
      </c>
      <c r="R611" s="53">
        <v>41791</v>
      </c>
      <c r="S611">
        <v>6</v>
      </c>
      <c r="T611" t="s">
        <v>194</v>
      </c>
      <c r="U611">
        <v>2014</v>
      </c>
    </row>
    <row r="612" spans="5:21" outlineLevel="1" x14ac:dyDescent="0.25">
      <c r="E612" t="s">
        <v>193</v>
      </c>
      <c r="F612" t="e" vm="28">
        <v>#VALUE!</v>
      </c>
      <c r="G612" t="e" cm="1" vm="29">
        <f t="array" ref="G612">_FV(PivotData[[#This Row],[Country]],"Image")</f>
        <v>#VALUE!</v>
      </c>
      <c r="H612" t="s">
        <v>208</v>
      </c>
      <c r="I612" t="s">
        <v>215</v>
      </c>
      <c r="J612">
        <v>660</v>
      </c>
      <c r="K612">
        <v>120</v>
      </c>
      <c r="L612">
        <v>15</v>
      </c>
      <c r="M612">
        <v>9900</v>
      </c>
      <c r="N612">
        <v>1287</v>
      </c>
      <c r="O612">
        <v>8613</v>
      </c>
      <c r="P612">
        <v>6600</v>
      </c>
      <c r="Q612">
        <v>2013</v>
      </c>
      <c r="R612" s="53">
        <v>41518</v>
      </c>
      <c r="S612">
        <v>9</v>
      </c>
      <c r="T612" t="s">
        <v>203</v>
      </c>
      <c r="U612">
        <v>2013</v>
      </c>
    </row>
    <row r="613" spans="5:21" outlineLevel="1" x14ac:dyDescent="0.25">
      <c r="E613" t="s">
        <v>198</v>
      </c>
      <c r="F613" t="e" vm="32">
        <v>#VALUE!</v>
      </c>
      <c r="G613" t="e" cm="1" vm="33">
        <f t="array" ref="G613">_FV(PivotData[[#This Row],[Country]],"Image")</f>
        <v>#VALUE!</v>
      </c>
      <c r="H613" t="s">
        <v>208</v>
      </c>
      <c r="I613" t="s">
        <v>215</v>
      </c>
      <c r="J613">
        <v>410</v>
      </c>
      <c r="K613">
        <v>120</v>
      </c>
      <c r="L613">
        <v>12</v>
      </c>
      <c r="M613">
        <v>4920</v>
      </c>
      <c r="N613">
        <v>639.6</v>
      </c>
      <c r="O613">
        <v>4280.3999999999996</v>
      </c>
      <c r="P613">
        <v>1230</v>
      </c>
      <c r="Q613">
        <v>3050.3999999999996</v>
      </c>
      <c r="R613" s="53">
        <v>41913</v>
      </c>
      <c r="S613">
        <v>10</v>
      </c>
      <c r="T613" t="s">
        <v>204</v>
      </c>
      <c r="U613">
        <v>2014</v>
      </c>
    </row>
    <row r="614" spans="5:21" outlineLevel="1" x14ac:dyDescent="0.25">
      <c r="E614" t="s">
        <v>201</v>
      </c>
      <c r="F614" t="e" vm="32">
        <v>#VALUE!</v>
      </c>
      <c r="G614" t="e" cm="1" vm="33">
        <f t="array" ref="G614">_FV(PivotData[[#This Row],[Country]],"Image")</f>
        <v>#VALUE!</v>
      </c>
      <c r="H614" t="s">
        <v>208</v>
      </c>
      <c r="I614" t="s">
        <v>215</v>
      </c>
      <c r="J614">
        <v>2605</v>
      </c>
      <c r="K614">
        <v>120</v>
      </c>
      <c r="L614">
        <v>300</v>
      </c>
      <c r="M614">
        <v>781500</v>
      </c>
      <c r="N614">
        <v>101595</v>
      </c>
      <c r="O614">
        <v>679905</v>
      </c>
      <c r="P614">
        <v>651250</v>
      </c>
      <c r="Q614">
        <v>28655</v>
      </c>
      <c r="R614" s="53">
        <v>41579</v>
      </c>
      <c r="S614">
        <v>11</v>
      </c>
      <c r="T614" t="s">
        <v>207</v>
      </c>
      <c r="U614">
        <v>2013</v>
      </c>
    </row>
    <row r="615" spans="5:21" outlineLevel="1" x14ac:dyDescent="0.25">
      <c r="E615" t="s">
        <v>198</v>
      </c>
      <c r="F615" t="e" vm="28">
        <v>#VALUE!</v>
      </c>
      <c r="G615" t="e" cm="1" vm="29">
        <f t="array" ref="G615">_FV(PivotData[[#This Row],[Country]],"Image")</f>
        <v>#VALUE!</v>
      </c>
      <c r="H615" t="s">
        <v>208</v>
      </c>
      <c r="I615" t="s">
        <v>215</v>
      </c>
      <c r="J615">
        <v>1013</v>
      </c>
      <c r="K615">
        <v>120</v>
      </c>
      <c r="L615">
        <v>12</v>
      </c>
      <c r="M615">
        <v>12156</v>
      </c>
      <c r="N615">
        <v>1580.28</v>
      </c>
      <c r="O615">
        <v>10575.72</v>
      </c>
      <c r="P615">
        <v>3039</v>
      </c>
      <c r="Q615">
        <v>7536.7199999999993</v>
      </c>
      <c r="R615" s="53">
        <v>41974</v>
      </c>
      <c r="S615">
        <v>12</v>
      </c>
      <c r="T615" t="s">
        <v>195</v>
      </c>
      <c r="U615">
        <v>2014</v>
      </c>
    </row>
    <row r="616" spans="5:21" outlineLevel="1" x14ac:dyDescent="0.25">
      <c r="E616" t="s">
        <v>199</v>
      </c>
      <c r="F616" t="e" vm="26">
        <v>#VALUE!</v>
      </c>
      <c r="G616" t="e" cm="1" vm="27">
        <f t="array" ref="G616">_FV(PivotData[[#This Row],[Country]],"Image")</f>
        <v>#VALUE!</v>
      </c>
      <c r="H616" t="s">
        <v>209</v>
      </c>
      <c r="I616" t="s">
        <v>215</v>
      </c>
      <c r="J616">
        <v>1583</v>
      </c>
      <c r="K616">
        <v>250</v>
      </c>
      <c r="L616">
        <v>125</v>
      </c>
      <c r="M616">
        <v>197875</v>
      </c>
      <c r="N616">
        <v>25723.75</v>
      </c>
      <c r="O616">
        <v>172151.25</v>
      </c>
      <c r="P616">
        <v>189960</v>
      </c>
      <c r="Q616">
        <v>-17808.75</v>
      </c>
      <c r="R616" s="53">
        <v>41791</v>
      </c>
      <c r="S616">
        <v>6</v>
      </c>
      <c r="T616" t="s">
        <v>194</v>
      </c>
      <c r="U616">
        <v>2014</v>
      </c>
    </row>
    <row r="617" spans="5:21" outlineLevel="1" x14ac:dyDescent="0.25">
      <c r="E617" t="s">
        <v>193</v>
      </c>
      <c r="F617" t="e" vm="26">
        <v>#VALUE!</v>
      </c>
      <c r="G617" t="e" cm="1" vm="27">
        <f t="array" ref="G617">_FV(PivotData[[#This Row],[Country]],"Image")</f>
        <v>#VALUE!</v>
      </c>
      <c r="H617" t="s">
        <v>209</v>
      </c>
      <c r="I617" t="s">
        <v>215</v>
      </c>
      <c r="J617">
        <v>1565</v>
      </c>
      <c r="K617">
        <v>250</v>
      </c>
      <c r="L617">
        <v>15</v>
      </c>
      <c r="M617">
        <v>23475</v>
      </c>
      <c r="N617">
        <v>3051.75</v>
      </c>
      <c r="O617">
        <v>20423.25</v>
      </c>
      <c r="P617">
        <v>15650</v>
      </c>
      <c r="Q617">
        <v>4773.25</v>
      </c>
      <c r="R617" s="53">
        <v>41913</v>
      </c>
      <c r="S617">
        <v>10</v>
      </c>
      <c r="T617" t="s">
        <v>204</v>
      </c>
      <c r="U617">
        <v>2014</v>
      </c>
    </row>
    <row r="618" spans="5:21" outlineLevel="1" x14ac:dyDescent="0.25">
      <c r="E618" t="s">
        <v>199</v>
      </c>
      <c r="F618" t="e" vm="26">
        <v>#VALUE!</v>
      </c>
      <c r="G618" t="e" cm="1" vm="27">
        <f t="array" ref="G618">_FV(PivotData[[#This Row],[Country]],"Image")</f>
        <v>#VALUE!</v>
      </c>
      <c r="H618" t="s">
        <v>211</v>
      </c>
      <c r="I618" t="s">
        <v>215</v>
      </c>
      <c r="J618">
        <v>1659</v>
      </c>
      <c r="K618">
        <v>260</v>
      </c>
      <c r="L618">
        <v>125</v>
      </c>
      <c r="M618">
        <v>207375</v>
      </c>
      <c r="N618">
        <v>26958.75</v>
      </c>
      <c r="O618">
        <v>180416.25</v>
      </c>
      <c r="P618">
        <v>199080</v>
      </c>
      <c r="Q618">
        <v>-18663.75</v>
      </c>
      <c r="R618" s="53">
        <v>41640</v>
      </c>
      <c r="S618">
        <v>1</v>
      </c>
      <c r="T618" t="s">
        <v>192</v>
      </c>
      <c r="U618">
        <v>2014</v>
      </c>
    </row>
    <row r="619" spans="5:21" outlineLevel="1" x14ac:dyDescent="0.25">
      <c r="E619" t="s">
        <v>189</v>
      </c>
      <c r="F619" t="e" vm="30">
        <v>#VALUE!</v>
      </c>
      <c r="G619" t="e" cm="1" vm="31">
        <f t="array" ref="G619">_FV(PivotData[[#This Row],[Country]],"Image")</f>
        <v>#VALUE!</v>
      </c>
      <c r="H619" t="s">
        <v>211</v>
      </c>
      <c r="I619" t="s">
        <v>215</v>
      </c>
      <c r="J619">
        <v>1190</v>
      </c>
      <c r="K619">
        <v>260</v>
      </c>
      <c r="L619">
        <v>7</v>
      </c>
      <c r="M619">
        <v>8330</v>
      </c>
      <c r="N619">
        <v>1082.9000000000001</v>
      </c>
      <c r="O619">
        <v>7247.1</v>
      </c>
      <c r="P619">
        <v>5950</v>
      </c>
      <c r="Q619">
        <v>1297.1000000000004</v>
      </c>
      <c r="R619" s="53">
        <v>41791</v>
      </c>
      <c r="S619">
        <v>6</v>
      </c>
      <c r="T619" t="s">
        <v>194</v>
      </c>
      <c r="U619">
        <v>2014</v>
      </c>
    </row>
    <row r="620" spans="5:21" outlineLevel="1" x14ac:dyDescent="0.25">
      <c r="E620" t="s">
        <v>198</v>
      </c>
      <c r="F620" t="e" vm="32">
        <v>#VALUE!</v>
      </c>
      <c r="G620" t="e" cm="1" vm="33">
        <f t="array" ref="G620">_FV(PivotData[[#This Row],[Country]],"Image")</f>
        <v>#VALUE!</v>
      </c>
      <c r="H620" t="s">
        <v>211</v>
      </c>
      <c r="I620" t="s">
        <v>215</v>
      </c>
      <c r="J620">
        <v>410</v>
      </c>
      <c r="K620">
        <v>260</v>
      </c>
      <c r="L620">
        <v>12</v>
      </c>
      <c r="M620">
        <v>4920</v>
      </c>
      <c r="N620">
        <v>639.6</v>
      </c>
      <c r="O620">
        <v>4280.3999999999996</v>
      </c>
      <c r="P620">
        <v>1230</v>
      </c>
      <c r="Q620">
        <v>3050.3999999999996</v>
      </c>
      <c r="R620" s="53">
        <v>41913</v>
      </c>
      <c r="S620">
        <v>10</v>
      </c>
      <c r="T620" t="s">
        <v>204</v>
      </c>
      <c r="U620">
        <v>2014</v>
      </c>
    </row>
    <row r="621" spans="5:21" outlineLevel="1" x14ac:dyDescent="0.25">
      <c r="E621" t="s">
        <v>198</v>
      </c>
      <c r="F621" t="e" vm="28">
        <v>#VALUE!</v>
      </c>
      <c r="G621" t="e" cm="1" vm="29">
        <f t="array" ref="G621">_FV(PivotData[[#This Row],[Country]],"Image")</f>
        <v>#VALUE!</v>
      </c>
      <c r="H621" t="s">
        <v>211</v>
      </c>
      <c r="I621" t="s">
        <v>215</v>
      </c>
      <c r="J621">
        <v>1770</v>
      </c>
      <c r="K621">
        <v>260</v>
      </c>
      <c r="L621">
        <v>12</v>
      </c>
      <c r="M621">
        <v>21240</v>
      </c>
      <c r="N621">
        <v>2761.2</v>
      </c>
      <c r="O621">
        <v>18478.8</v>
      </c>
      <c r="P621">
        <v>5310</v>
      </c>
      <c r="Q621">
        <v>13168.8</v>
      </c>
      <c r="R621" s="53">
        <v>41609</v>
      </c>
      <c r="S621">
        <v>12</v>
      </c>
      <c r="T621" t="s">
        <v>195</v>
      </c>
      <c r="U621">
        <v>2013</v>
      </c>
    </row>
    <row r="622" spans="5:21" outlineLevel="1" x14ac:dyDescent="0.25">
      <c r="E622" t="s">
        <v>189</v>
      </c>
      <c r="F622" t="e" vm="32">
        <v>#VALUE!</v>
      </c>
      <c r="G622" t="e" cm="1" vm="33">
        <f t="array" ref="G622">_FV(PivotData[[#This Row],[Country]],"Image")</f>
        <v>#VALUE!</v>
      </c>
      <c r="H622" t="s">
        <v>190</v>
      </c>
      <c r="I622" t="s">
        <v>215</v>
      </c>
      <c r="J622">
        <v>2579</v>
      </c>
      <c r="K622">
        <v>3</v>
      </c>
      <c r="L622">
        <v>20</v>
      </c>
      <c r="M622">
        <v>51580</v>
      </c>
      <c r="N622">
        <v>7221.2</v>
      </c>
      <c r="O622">
        <v>44358.8</v>
      </c>
      <c r="P622">
        <v>25790</v>
      </c>
      <c r="Q622">
        <v>18568.800000000003</v>
      </c>
      <c r="R622" s="53">
        <v>41730</v>
      </c>
      <c r="S622">
        <v>4</v>
      </c>
      <c r="T622" t="s">
        <v>210</v>
      </c>
      <c r="U622">
        <v>2014</v>
      </c>
    </row>
    <row r="623" spans="5:21" outlineLevel="1" x14ac:dyDescent="0.25">
      <c r="E623" t="s">
        <v>189</v>
      </c>
      <c r="F623" t="e" vm="34">
        <v>#VALUE!</v>
      </c>
      <c r="G623" t="e" cm="1" vm="35">
        <f t="array" ref="G623">_FV(PivotData[[#This Row],[Country]],"Image")</f>
        <v>#VALUE!</v>
      </c>
      <c r="H623" t="s">
        <v>190</v>
      </c>
      <c r="I623" t="s">
        <v>215</v>
      </c>
      <c r="J623">
        <v>1743</v>
      </c>
      <c r="K623">
        <v>3</v>
      </c>
      <c r="L623">
        <v>20</v>
      </c>
      <c r="M623">
        <v>34860</v>
      </c>
      <c r="N623">
        <v>4880.3999999999996</v>
      </c>
      <c r="O623">
        <v>29979.599999999999</v>
      </c>
      <c r="P623">
        <v>17430</v>
      </c>
      <c r="Q623">
        <v>12549.599999999999</v>
      </c>
      <c r="R623" s="53">
        <v>41760</v>
      </c>
      <c r="S623">
        <v>5</v>
      </c>
      <c r="T623" t="s">
        <v>213</v>
      </c>
      <c r="U623">
        <v>2014</v>
      </c>
    </row>
    <row r="624" spans="5:21" outlineLevel="1" x14ac:dyDescent="0.25">
      <c r="E624" t="s">
        <v>189</v>
      </c>
      <c r="F624" t="e" vm="34">
        <v>#VALUE!</v>
      </c>
      <c r="G624" t="e" cm="1" vm="35">
        <f t="array" ref="G624">_FV(PivotData[[#This Row],[Country]],"Image")</f>
        <v>#VALUE!</v>
      </c>
      <c r="H624" t="s">
        <v>190</v>
      </c>
      <c r="I624" t="s">
        <v>215</v>
      </c>
      <c r="J624">
        <v>2996</v>
      </c>
      <c r="K624">
        <v>3</v>
      </c>
      <c r="L624">
        <v>7</v>
      </c>
      <c r="M624">
        <v>20972</v>
      </c>
      <c r="N624">
        <v>2936.08</v>
      </c>
      <c r="O624">
        <v>18035.919999999998</v>
      </c>
      <c r="P624">
        <v>14980</v>
      </c>
      <c r="Q624">
        <v>3055.9199999999983</v>
      </c>
      <c r="R624" s="53">
        <v>41548</v>
      </c>
      <c r="S624">
        <v>10</v>
      </c>
      <c r="T624" t="s">
        <v>204</v>
      </c>
      <c r="U624">
        <v>2013</v>
      </c>
    </row>
    <row r="625" spans="5:21" outlineLevel="1" x14ac:dyDescent="0.25">
      <c r="E625" t="s">
        <v>189</v>
      </c>
      <c r="F625" t="e" vm="28">
        <v>#VALUE!</v>
      </c>
      <c r="G625" t="e" cm="1" vm="29">
        <f t="array" ref="G625">_FV(PivotData[[#This Row],[Country]],"Image")</f>
        <v>#VALUE!</v>
      </c>
      <c r="H625" t="s">
        <v>190</v>
      </c>
      <c r="I625" t="s">
        <v>215</v>
      </c>
      <c r="J625">
        <v>280</v>
      </c>
      <c r="K625">
        <v>3</v>
      </c>
      <c r="L625">
        <v>7</v>
      </c>
      <c r="M625">
        <v>1960</v>
      </c>
      <c r="N625">
        <v>274.39999999999998</v>
      </c>
      <c r="O625">
        <v>1685.6</v>
      </c>
      <c r="P625">
        <v>1400</v>
      </c>
      <c r="Q625">
        <v>285.59999999999991</v>
      </c>
      <c r="R625" s="53">
        <v>41974</v>
      </c>
      <c r="S625">
        <v>12</v>
      </c>
      <c r="T625" t="s">
        <v>195</v>
      </c>
      <c r="U625">
        <v>2014</v>
      </c>
    </row>
    <row r="626" spans="5:21" outlineLevel="1" x14ac:dyDescent="0.25">
      <c r="E626" t="s">
        <v>189</v>
      </c>
      <c r="F626" t="e" vm="30">
        <v>#VALUE!</v>
      </c>
      <c r="G626" t="e" cm="1" vm="31">
        <f t="array" ref="G626">_FV(PivotData[[#This Row],[Country]],"Image")</f>
        <v>#VALUE!</v>
      </c>
      <c r="H626" t="s">
        <v>196</v>
      </c>
      <c r="I626" t="s">
        <v>215</v>
      </c>
      <c r="J626">
        <v>293</v>
      </c>
      <c r="K626">
        <v>5</v>
      </c>
      <c r="L626">
        <v>7</v>
      </c>
      <c r="M626">
        <v>2051</v>
      </c>
      <c r="N626">
        <v>287.14</v>
      </c>
      <c r="O626">
        <v>1763.8600000000001</v>
      </c>
      <c r="P626">
        <v>1465</v>
      </c>
      <c r="Q626">
        <v>298.86000000000013</v>
      </c>
      <c r="R626" s="53">
        <v>41671</v>
      </c>
      <c r="S626">
        <v>2</v>
      </c>
      <c r="T626" t="s">
        <v>206</v>
      </c>
      <c r="U626">
        <v>2014</v>
      </c>
    </row>
    <row r="627" spans="5:21" outlineLevel="1" x14ac:dyDescent="0.25">
      <c r="E627" t="s">
        <v>189</v>
      </c>
      <c r="F627" t="e" vm="34">
        <v>#VALUE!</v>
      </c>
      <c r="G627" t="e" cm="1" vm="35">
        <f t="array" ref="G627">_FV(PivotData[[#This Row],[Country]],"Image")</f>
        <v>#VALUE!</v>
      </c>
      <c r="H627" t="s">
        <v>196</v>
      </c>
      <c r="I627" t="s">
        <v>215</v>
      </c>
      <c r="J627">
        <v>2996</v>
      </c>
      <c r="K627">
        <v>5</v>
      </c>
      <c r="L627">
        <v>7</v>
      </c>
      <c r="M627">
        <v>20972</v>
      </c>
      <c r="N627">
        <v>2936.08</v>
      </c>
      <c r="O627">
        <v>18035.919999999998</v>
      </c>
      <c r="P627">
        <v>14980</v>
      </c>
      <c r="Q627">
        <v>3055.9199999999983</v>
      </c>
      <c r="R627" s="53">
        <v>41548</v>
      </c>
      <c r="S627">
        <v>10</v>
      </c>
      <c r="T627" t="s">
        <v>204</v>
      </c>
      <c r="U627">
        <v>2013</v>
      </c>
    </row>
    <row r="628" spans="5:21" outlineLevel="1" x14ac:dyDescent="0.25">
      <c r="E628" t="s">
        <v>193</v>
      </c>
      <c r="F628" t="e" vm="28">
        <v>#VALUE!</v>
      </c>
      <c r="G628" t="e" cm="1" vm="29">
        <f t="array" ref="G628">_FV(PivotData[[#This Row],[Country]],"Image")</f>
        <v>#VALUE!</v>
      </c>
      <c r="H628" t="s">
        <v>205</v>
      </c>
      <c r="I628" t="s">
        <v>215</v>
      </c>
      <c r="J628">
        <v>278</v>
      </c>
      <c r="K628">
        <v>10</v>
      </c>
      <c r="L628">
        <v>15</v>
      </c>
      <c r="M628">
        <v>4170</v>
      </c>
      <c r="N628">
        <v>583.79999999999995</v>
      </c>
      <c r="O628">
        <v>3586.2</v>
      </c>
      <c r="P628">
        <v>2780</v>
      </c>
      <c r="Q628">
        <v>806.19999999999982</v>
      </c>
      <c r="R628" s="53">
        <v>41671</v>
      </c>
      <c r="S628">
        <v>2</v>
      </c>
      <c r="T628" t="s">
        <v>206</v>
      </c>
      <c r="U628">
        <v>2014</v>
      </c>
    </row>
    <row r="629" spans="5:21" outlineLevel="1" x14ac:dyDescent="0.25">
      <c r="E629" t="s">
        <v>189</v>
      </c>
      <c r="F629" t="e" vm="26">
        <v>#VALUE!</v>
      </c>
      <c r="G629" t="e" cm="1" vm="27">
        <f t="array" ref="G629">_FV(PivotData[[#This Row],[Country]],"Image")</f>
        <v>#VALUE!</v>
      </c>
      <c r="H629" t="s">
        <v>205</v>
      </c>
      <c r="I629" t="s">
        <v>215</v>
      </c>
      <c r="J629">
        <v>2428</v>
      </c>
      <c r="K629">
        <v>10</v>
      </c>
      <c r="L629">
        <v>20</v>
      </c>
      <c r="M629">
        <v>48560</v>
      </c>
      <c r="N629">
        <v>6798.4</v>
      </c>
      <c r="O629">
        <v>41761.599999999999</v>
      </c>
      <c r="P629">
        <v>24280</v>
      </c>
      <c r="Q629">
        <v>17481.599999999999</v>
      </c>
      <c r="R629" s="53">
        <v>41699</v>
      </c>
      <c r="S629">
        <v>3</v>
      </c>
      <c r="T629" t="s">
        <v>197</v>
      </c>
      <c r="U629">
        <v>2014</v>
      </c>
    </row>
    <row r="630" spans="5:21" outlineLevel="1" x14ac:dyDescent="0.25">
      <c r="E630" t="s">
        <v>193</v>
      </c>
      <c r="F630" t="e" vm="34">
        <v>#VALUE!</v>
      </c>
      <c r="G630" t="e" cm="1" vm="35">
        <f t="array" ref="G630">_FV(PivotData[[#This Row],[Country]],"Image")</f>
        <v>#VALUE!</v>
      </c>
      <c r="H630" t="s">
        <v>205</v>
      </c>
      <c r="I630" t="s">
        <v>215</v>
      </c>
      <c r="J630">
        <v>1767</v>
      </c>
      <c r="K630">
        <v>10</v>
      </c>
      <c r="L630">
        <v>15</v>
      </c>
      <c r="M630">
        <v>26505</v>
      </c>
      <c r="N630">
        <v>3710.7</v>
      </c>
      <c r="O630">
        <v>22794.3</v>
      </c>
      <c r="P630">
        <v>17670</v>
      </c>
      <c r="Q630">
        <v>5124.2999999999993</v>
      </c>
      <c r="R630" s="53">
        <v>41883</v>
      </c>
      <c r="S630">
        <v>9</v>
      </c>
      <c r="T630" t="s">
        <v>203</v>
      </c>
      <c r="U630">
        <v>2014</v>
      </c>
    </row>
    <row r="631" spans="5:21" outlineLevel="1" x14ac:dyDescent="0.25">
      <c r="E631" t="s">
        <v>198</v>
      </c>
      <c r="F631" t="e" vm="30">
        <v>#VALUE!</v>
      </c>
      <c r="G631" t="e" cm="1" vm="31">
        <f t="array" ref="G631">_FV(PivotData[[#This Row],[Country]],"Image")</f>
        <v>#VALUE!</v>
      </c>
      <c r="H631" t="s">
        <v>205</v>
      </c>
      <c r="I631" t="s">
        <v>215</v>
      </c>
      <c r="J631">
        <v>1393</v>
      </c>
      <c r="K631">
        <v>10</v>
      </c>
      <c r="L631">
        <v>12</v>
      </c>
      <c r="M631">
        <v>16716</v>
      </c>
      <c r="N631">
        <v>2340.2399999999998</v>
      </c>
      <c r="O631">
        <v>14375.76</v>
      </c>
      <c r="P631">
        <v>4179</v>
      </c>
      <c r="Q631">
        <v>10196.76</v>
      </c>
      <c r="R631" s="53">
        <v>41913</v>
      </c>
      <c r="S631">
        <v>10</v>
      </c>
      <c r="T631" t="s">
        <v>204</v>
      </c>
      <c r="U631">
        <v>2014</v>
      </c>
    </row>
    <row r="632" spans="5:21" outlineLevel="1" x14ac:dyDescent="0.25">
      <c r="E632" t="s">
        <v>189</v>
      </c>
      <c r="F632" t="e" vm="28">
        <v>#VALUE!</v>
      </c>
      <c r="G632" t="e" cm="1" vm="29">
        <f t="array" ref="G632">_FV(PivotData[[#This Row],[Country]],"Image")</f>
        <v>#VALUE!</v>
      </c>
      <c r="H632" t="s">
        <v>209</v>
      </c>
      <c r="I632" t="s">
        <v>215</v>
      </c>
      <c r="J632">
        <v>280</v>
      </c>
      <c r="K632">
        <v>250</v>
      </c>
      <c r="L632">
        <v>7</v>
      </c>
      <c r="M632">
        <v>1960</v>
      </c>
      <c r="N632">
        <v>274.39999999999998</v>
      </c>
      <c r="O632">
        <v>1685.6</v>
      </c>
      <c r="P632">
        <v>1400</v>
      </c>
      <c r="Q632">
        <v>285.59999999999991</v>
      </c>
      <c r="R632" s="53">
        <v>41974</v>
      </c>
      <c r="S632">
        <v>12</v>
      </c>
      <c r="T632" t="s">
        <v>195</v>
      </c>
      <c r="U632">
        <v>2014</v>
      </c>
    </row>
    <row r="633" spans="5:21" outlineLevel="1" x14ac:dyDescent="0.25">
      <c r="E633" t="s">
        <v>198</v>
      </c>
      <c r="F633" t="e" vm="30">
        <v>#VALUE!</v>
      </c>
      <c r="G633" t="e" cm="1" vm="31">
        <f t="array" ref="G633">_FV(PivotData[[#This Row],[Country]],"Image")</f>
        <v>#VALUE!</v>
      </c>
      <c r="H633" t="s">
        <v>211</v>
      </c>
      <c r="I633" t="s">
        <v>215</v>
      </c>
      <c r="J633">
        <v>1393</v>
      </c>
      <c r="K633">
        <v>260</v>
      </c>
      <c r="L633">
        <v>12</v>
      </c>
      <c r="M633">
        <v>16716</v>
      </c>
      <c r="N633">
        <v>2340.2399999999998</v>
      </c>
      <c r="O633">
        <v>14375.76</v>
      </c>
      <c r="P633">
        <v>4179</v>
      </c>
      <c r="Q633">
        <v>10196.76</v>
      </c>
      <c r="R633" s="53">
        <v>41913</v>
      </c>
      <c r="S633">
        <v>10</v>
      </c>
      <c r="T633" t="s">
        <v>204</v>
      </c>
      <c r="U633">
        <v>2014</v>
      </c>
    </row>
    <row r="634" spans="5:21" outlineLevel="1" x14ac:dyDescent="0.25">
      <c r="E634" t="s">
        <v>198</v>
      </c>
      <c r="F634" t="e" vm="34">
        <v>#VALUE!</v>
      </c>
      <c r="G634" t="e" cm="1" vm="35">
        <f t="array" ref="G634">_FV(PivotData[[#This Row],[Country]],"Image")</f>
        <v>#VALUE!</v>
      </c>
      <c r="H634" t="s">
        <v>211</v>
      </c>
      <c r="I634" t="s">
        <v>215</v>
      </c>
      <c r="J634">
        <v>2015</v>
      </c>
      <c r="K634">
        <v>260</v>
      </c>
      <c r="L634">
        <v>12</v>
      </c>
      <c r="M634">
        <v>24180</v>
      </c>
      <c r="N634">
        <v>3385.2</v>
      </c>
      <c r="O634">
        <v>20794.8</v>
      </c>
      <c r="P634">
        <v>6045</v>
      </c>
      <c r="Q634">
        <v>14749.8</v>
      </c>
      <c r="R634" s="53">
        <v>41609</v>
      </c>
      <c r="S634">
        <v>12</v>
      </c>
      <c r="T634" t="s">
        <v>195</v>
      </c>
      <c r="U634">
        <v>2013</v>
      </c>
    </row>
    <row r="635" spans="5:21" outlineLevel="1" x14ac:dyDescent="0.25">
      <c r="E635" t="s">
        <v>201</v>
      </c>
      <c r="F635" t="e" vm="32">
        <v>#VALUE!</v>
      </c>
      <c r="G635" t="e" cm="1" vm="33">
        <f t="array" ref="G635">_FV(PivotData[[#This Row],[Country]],"Image")</f>
        <v>#VALUE!</v>
      </c>
      <c r="H635" t="s">
        <v>190</v>
      </c>
      <c r="I635" t="s">
        <v>215</v>
      </c>
      <c r="J635">
        <v>801</v>
      </c>
      <c r="K635">
        <v>3</v>
      </c>
      <c r="L635">
        <v>300</v>
      </c>
      <c r="M635">
        <v>240300</v>
      </c>
      <c r="N635">
        <v>33642</v>
      </c>
      <c r="O635">
        <v>206658</v>
      </c>
      <c r="P635">
        <v>200250</v>
      </c>
      <c r="Q635">
        <v>6408</v>
      </c>
      <c r="R635" s="53">
        <v>41821</v>
      </c>
      <c r="S635">
        <v>7</v>
      </c>
      <c r="T635" t="s">
        <v>200</v>
      </c>
      <c r="U635">
        <v>2014</v>
      </c>
    </row>
    <row r="636" spans="5:21" outlineLevel="1" x14ac:dyDescent="0.25">
      <c r="E636" t="s">
        <v>199</v>
      </c>
      <c r="F636" t="e" vm="30">
        <v>#VALUE!</v>
      </c>
      <c r="G636" t="e" cm="1" vm="31">
        <f t="array" ref="G636">_FV(PivotData[[#This Row],[Country]],"Image")</f>
        <v>#VALUE!</v>
      </c>
      <c r="H636" t="s">
        <v>190</v>
      </c>
      <c r="I636" t="s">
        <v>215</v>
      </c>
      <c r="J636">
        <v>1023</v>
      </c>
      <c r="K636">
        <v>3</v>
      </c>
      <c r="L636">
        <v>125</v>
      </c>
      <c r="M636">
        <v>127875</v>
      </c>
      <c r="N636">
        <v>17902.5</v>
      </c>
      <c r="O636">
        <v>109972.5</v>
      </c>
      <c r="P636">
        <v>122760</v>
      </c>
      <c r="Q636">
        <v>-12787.5</v>
      </c>
      <c r="R636" s="53">
        <v>41518</v>
      </c>
      <c r="S636">
        <v>9</v>
      </c>
      <c r="T636" t="s">
        <v>203</v>
      </c>
      <c r="U636">
        <v>2013</v>
      </c>
    </row>
    <row r="637" spans="5:21" outlineLevel="1" x14ac:dyDescent="0.25">
      <c r="E637" t="s">
        <v>201</v>
      </c>
      <c r="F637" t="e" vm="26">
        <v>#VALUE!</v>
      </c>
      <c r="G637" t="e" cm="1" vm="27">
        <f t="array" ref="G637">_FV(PivotData[[#This Row],[Country]],"Image")</f>
        <v>#VALUE!</v>
      </c>
      <c r="H637" t="s">
        <v>190</v>
      </c>
      <c r="I637" t="s">
        <v>215</v>
      </c>
      <c r="J637">
        <v>1496</v>
      </c>
      <c r="K637">
        <v>3</v>
      </c>
      <c r="L637">
        <v>300</v>
      </c>
      <c r="M637">
        <v>448800</v>
      </c>
      <c r="N637">
        <v>62832</v>
      </c>
      <c r="O637">
        <v>385968</v>
      </c>
      <c r="P637">
        <v>374000</v>
      </c>
      <c r="Q637">
        <v>11968</v>
      </c>
      <c r="R637" s="53">
        <v>41913</v>
      </c>
      <c r="S637">
        <v>10</v>
      </c>
      <c r="T637" t="s">
        <v>204</v>
      </c>
      <c r="U637">
        <v>2014</v>
      </c>
    </row>
    <row r="638" spans="5:21" outlineLevel="1" x14ac:dyDescent="0.25">
      <c r="E638" t="s">
        <v>201</v>
      </c>
      <c r="F638" t="e" vm="34">
        <v>#VALUE!</v>
      </c>
      <c r="G638" t="e" cm="1" vm="35">
        <f t="array" ref="G638">_FV(PivotData[[#This Row],[Country]],"Image")</f>
        <v>#VALUE!</v>
      </c>
      <c r="H638" t="s">
        <v>190</v>
      </c>
      <c r="I638" t="s">
        <v>215</v>
      </c>
      <c r="J638">
        <v>1010</v>
      </c>
      <c r="K638">
        <v>3</v>
      </c>
      <c r="L638">
        <v>300</v>
      </c>
      <c r="M638">
        <v>303000</v>
      </c>
      <c r="N638">
        <v>42420</v>
      </c>
      <c r="O638">
        <v>260580</v>
      </c>
      <c r="P638">
        <v>252500</v>
      </c>
      <c r="Q638">
        <v>8080</v>
      </c>
      <c r="R638" s="53">
        <v>41913</v>
      </c>
      <c r="S638">
        <v>10</v>
      </c>
      <c r="T638" t="s">
        <v>204</v>
      </c>
      <c r="U638">
        <v>2014</v>
      </c>
    </row>
    <row r="639" spans="5:21" outlineLevel="1" x14ac:dyDescent="0.25">
      <c r="E639" t="s">
        <v>193</v>
      </c>
      <c r="F639" t="e" vm="28">
        <v>#VALUE!</v>
      </c>
      <c r="G639" t="e" cm="1" vm="29">
        <f t="array" ref="G639">_FV(PivotData[[#This Row],[Country]],"Image")</f>
        <v>#VALUE!</v>
      </c>
      <c r="H639" t="s">
        <v>190</v>
      </c>
      <c r="I639" t="s">
        <v>215</v>
      </c>
      <c r="J639">
        <v>1513</v>
      </c>
      <c r="K639">
        <v>3</v>
      </c>
      <c r="L639">
        <v>15</v>
      </c>
      <c r="M639">
        <v>22695</v>
      </c>
      <c r="N639">
        <v>3177.3</v>
      </c>
      <c r="O639">
        <v>19517.7</v>
      </c>
      <c r="P639">
        <v>15130</v>
      </c>
      <c r="Q639">
        <v>4387.7000000000007</v>
      </c>
      <c r="R639" s="53">
        <v>41944</v>
      </c>
      <c r="S639">
        <v>11</v>
      </c>
      <c r="T639" t="s">
        <v>207</v>
      </c>
      <c r="U639">
        <v>2014</v>
      </c>
    </row>
    <row r="640" spans="5:21" outlineLevel="1" x14ac:dyDescent="0.25">
      <c r="E640" t="s">
        <v>193</v>
      </c>
      <c r="F640" t="e" vm="26">
        <v>#VALUE!</v>
      </c>
      <c r="G640" t="e" cm="1" vm="27">
        <f t="array" ref="G640">_FV(PivotData[[#This Row],[Country]],"Image")</f>
        <v>#VALUE!</v>
      </c>
      <c r="H640" t="s">
        <v>190</v>
      </c>
      <c r="I640" t="s">
        <v>215</v>
      </c>
      <c r="J640">
        <v>2300</v>
      </c>
      <c r="K640">
        <v>3</v>
      </c>
      <c r="L640">
        <v>15</v>
      </c>
      <c r="M640">
        <v>34500</v>
      </c>
      <c r="N640">
        <v>4830</v>
      </c>
      <c r="O640">
        <v>29670</v>
      </c>
      <c r="P640">
        <v>23000</v>
      </c>
      <c r="Q640">
        <v>6670</v>
      </c>
      <c r="R640" s="53">
        <v>41974</v>
      </c>
      <c r="S640">
        <v>12</v>
      </c>
      <c r="T640" t="s">
        <v>195</v>
      </c>
      <c r="U640">
        <v>2014</v>
      </c>
    </row>
    <row r="641" spans="5:21" outlineLevel="1" x14ac:dyDescent="0.25">
      <c r="E641" t="s">
        <v>199</v>
      </c>
      <c r="F641" t="e" vm="32">
        <v>#VALUE!</v>
      </c>
      <c r="G641" t="e" cm="1" vm="33">
        <f t="array" ref="G641">_FV(PivotData[[#This Row],[Country]],"Image")</f>
        <v>#VALUE!</v>
      </c>
      <c r="H641" t="s">
        <v>190</v>
      </c>
      <c r="I641" t="s">
        <v>215</v>
      </c>
      <c r="J641">
        <v>2821</v>
      </c>
      <c r="K641">
        <v>3</v>
      </c>
      <c r="L641">
        <v>125</v>
      </c>
      <c r="M641">
        <v>352625</v>
      </c>
      <c r="N641">
        <v>49367.5</v>
      </c>
      <c r="O641">
        <v>303257.5</v>
      </c>
      <c r="P641">
        <v>338520</v>
      </c>
      <c r="Q641">
        <v>-35262.5</v>
      </c>
      <c r="R641" s="53">
        <v>41609</v>
      </c>
      <c r="S641">
        <v>12</v>
      </c>
      <c r="T641" t="s">
        <v>195</v>
      </c>
      <c r="U641">
        <v>2013</v>
      </c>
    </row>
    <row r="642" spans="5:21" outlineLevel="1" x14ac:dyDescent="0.25">
      <c r="E642" t="s">
        <v>189</v>
      </c>
      <c r="F642" t="e" vm="26">
        <v>#VALUE!</v>
      </c>
      <c r="G642" t="e" cm="1" vm="27">
        <f t="array" ref="G642">_FV(PivotData[[#This Row],[Country]],"Image")</f>
        <v>#VALUE!</v>
      </c>
      <c r="H642" t="s">
        <v>196</v>
      </c>
      <c r="I642" t="s">
        <v>215</v>
      </c>
      <c r="J642">
        <v>2227.5</v>
      </c>
      <c r="K642">
        <v>5</v>
      </c>
      <c r="L642">
        <v>350</v>
      </c>
      <c r="M642">
        <v>779625</v>
      </c>
      <c r="N642">
        <v>109147.5</v>
      </c>
      <c r="O642">
        <v>670477.5</v>
      </c>
      <c r="P642">
        <v>579150</v>
      </c>
      <c r="Q642">
        <v>91327.5</v>
      </c>
      <c r="R642" s="53">
        <v>41640</v>
      </c>
      <c r="S642">
        <v>1</v>
      </c>
      <c r="T642" t="s">
        <v>192</v>
      </c>
      <c r="U642">
        <v>2014</v>
      </c>
    </row>
    <row r="643" spans="5:21" outlineLevel="1" x14ac:dyDescent="0.25">
      <c r="E643" t="s">
        <v>189</v>
      </c>
      <c r="F643" t="e" vm="28">
        <v>#VALUE!</v>
      </c>
      <c r="G643" t="e" cm="1" vm="29">
        <f t="array" ref="G643">_FV(PivotData[[#This Row],[Country]],"Image")</f>
        <v>#VALUE!</v>
      </c>
      <c r="H643" t="s">
        <v>196</v>
      </c>
      <c r="I643" t="s">
        <v>215</v>
      </c>
      <c r="J643">
        <v>1199</v>
      </c>
      <c r="K643">
        <v>5</v>
      </c>
      <c r="L643">
        <v>350</v>
      </c>
      <c r="M643">
        <v>419650</v>
      </c>
      <c r="N643">
        <v>58751</v>
      </c>
      <c r="O643">
        <v>360899</v>
      </c>
      <c r="P643">
        <v>311740</v>
      </c>
      <c r="Q643">
        <v>49159</v>
      </c>
      <c r="R643" s="53">
        <v>41730</v>
      </c>
      <c r="S643">
        <v>4</v>
      </c>
      <c r="T643" t="s">
        <v>210</v>
      </c>
      <c r="U643">
        <v>2014</v>
      </c>
    </row>
    <row r="644" spans="5:21" outlineLevel="1" x14ac:dyDescent="0.25">
      <c r="E644" t="s">
        <v>189</v>
      </c>
      <c r="F644" t="e" vm="26">
        <v>#VALUE!</v>
      </c>
      <c r="G644" t="e" cm="1" vm="27">
        <f t="array" ref="G644">_FV(PivotData[[#This Row],[Country]],"Image")</f>
        <v>#VALUE!</v>
      </c>
      <c r="H644" t="s">
        <v>196</v>
      </c>
      <c r="I644" t="s">
        <v>215</v>
      </c>
      <c r="J644">
        <v>200</v>
      </c>
      <c r="K644">
        <v>5</v>
      </c>
      <c r="L644">
        <v>350</v>
      </c>
      <c r="M644">
        <v>70000</v>
      </c>
      <c r="N644">
        <v>9800</v>
      </c>
      <c r="O644">
        <v>60200</v>
      </c>
      <c r="P644">
        <v>52000</v>
      </c>
      <c r="Q644">
        <v>8200</v>
      </c>
      <c r="R644" s="53">
        <v>41760</v>
      </c>
      <c r="S644">
        <v>5</v>
      </c>
      <c r="T644" t="s">
        <v>213</v>
      </c>
      <c r="U644">
        <v>2014</v>
      </c>
    </row>
    <row r="645" spans="5:21" outlineLevel="1" x14ac:dyDescent="0.25">
      <c r="E645" t="s">
        <v>189</v>
      </c>
      <c r="F645" t="e" vm="26">
        <v>#VALUE!</v>
      </c>
      <c r="G645" t="e" cm="1" vm="27">
        <f t="array" ref="G645">_FV(PivotData[[#This Row],[Country]],"Image")</f>
        <v>#VALUE!</v>
      </c>
      <c r="H645" t="s">
        <v>196</v>
      </c>
      <c r="I645" t="s">
        <v>215</v>
      </c>
      <c r="J645">
        <v>388</v>
      </c>
      <c r="K645">
        <v>5</v>
      </c>
      <c r="L645">
        <v>7</v>
      </c>
      <c r="M645">
        <v>2716</v>
      </c>
      <c r="N645">
        <v>380.24</v>
      </c>
      <c r="O645">
        <v>2335.7600000000002</v>
      </c>
      <c r="P645">
        <v>1940</v>
      </c>
      <c r="Q645">
        <v>395.76000000000022</v>
      </c>
      <c r="R645" s="53">
        <v>41883</v>
      </c>
      <c r="S645">
        <v>9</v>
      </c>
      <c r="T645" t="s">
        <v>203</v>
      </c>
      <c r="U645">
        <v>2014</v>
      </c>
    </row>
    <row r="646" spans="5:21" outlineLevel="1" x14ac:dyDescent="0.25">
      <c r="E646" t="s">
        <v>189</v>
      </c>
      <c r="F646" t="e" vm="32">
        <v>#VALUE!</v>
      </c>
      <c r="G646" t="e" cm="1" vm="33">
        <f t="array" ref="G646">_FV(PivotData[[#This Row],[Country]],"Image")</f>
        <v>#VALUE!</v>
      </c>
      <c r="H646" t="s">
        <v>196</v>
      </c>
      <c r="I646" t="s">
        <v>215</v>
      </c>
      <c r="J646">
        <v>1727</v>
      </c>
      <c r="K646">
        <v>5</v>
      </c>
      <c r="L646">
        <v>7</v>
      </c>
      <c r="M646">
        <v>12089</v>
      </c>
      <c r="N646">
        <v>1692.46</v>
      </c>
      <c r="O646">
        <v>10396.540000000001</v>
      </c>
      <c r="P646">
        <v>8635</v>
      </c>
      <c r="Q646">
        <v>1761.5400000000009</v>
      </c>
      <c r="R646" s="53">
        <v>41548</v>
      </c>
      <c r="S646">
        <v>10</v>
      </c>
      <c r="T646" t="s">
        <v>204</v>
      </c>
      <c r="U646">
        <v>2013</v>
      </c>
    </row>
    <row r="647" spans="5:21" outlineLevel="1" x14ac:dyDescent="0.25">
      <c r="E647" t="s">
        <v>193</v>
      </c>
      <c r="F647" t="e" vm="26">
        <v>#VALUE!</v>
      </c>
      <c r="G647" t="e" cm="1" vm="27">
        <f t="array" ref="G647">_FV(PivotData[[#This Row],[Country]],"Image")</f>
        <v>#VALUE!</v>
      </c>
      <c r="H647" t="s">
        <v>196</v>
      </c>
      <c r="I647" t="s">
        <v>215</v>
      </c>
      <c r="J647">
        <v>2300</v>
      </c>
      <c r="K647">
        <v>5</v>
      </c>
      <c r="L647">
        <v>15</v>
      </c>
      <c r="M647">
        <v>34500</v>
      </c>
      <c r="N647">
        <v>4830</v>
      </c>
      <c r="O647">
        <v>29670</v>
      </c>
      <c r="P647">
        <v>23000</v>
      </c>
      <c r="Q647">
        <v>6670</v>
      </c>
      <c r="R647" s="53">
        <v>41974</v>
      </c>
      <c r="S647">
        <v>12</v>
      </c>
      <c r="T647" t="s">
        <v>195</v>
      </c>
      <c r="U647">
        <v>2014</v>
      </c>
    </row>
    <row r="648" spans="5:21" outlineLevel="1" x14ac:dyDescent="0.25">
      <c r="E648" t="s">
        <v>189</v>
      </c>
      <c r="F648" t="e" vm="32">
        <v>#VALUE!</v>
      </c>
      <c r="G648" t="e" cm="1" vm="33">
        <f t="array" ref="G648">_FV(PivotData[[#This Row],[Country]],"Image")</f>
        <v>#VALUE!</v>
      </c>
      <c r="H648" t="s">
        <v>205</v>
      </c>
      <c r="I648" t="s">
        <v>215</v>
      </c>
      <c r="J648">
        <v>260</v>
      </c>
      <c r="K648">
        <v>10</v>
      </c>
      <c r="L648">
        <v>20</v>
      </c>
      <c r="M648">
        <v>5200</v>
      </c>
      <c r="N648">
        <v>728</v>
      </c>
      <c r="O648">
        <v>4472</v>
      </c>
      <c r="P648">
        <v>2600</v>
      </c>
      <c r="Q648">
        <v>1872</v>
      </c>
      <c r="R648" s="53">
        <v>41671</v>
      </c>
      <c r="S648">
        <v>2</v>
      </c>
      <c r="T648" t="s">
        <v>206</v>
      </c>
      <c r="U648">
        <v>2014</v>
      </c>
    </row>
    <row r="649" spans="5:21" outlineLevel="1" x14ac:dyDescent="0.25">
      <c r="E649" t="s">
        <v>193</v>
      </c>
      <c r="F649" t="e" vm="26">
        <v>#VALUE!</v>
      </c>
      <c r="G649" t="e" cm="1" vm="27">
        <f t="array" ref="G649">_FV(PivotData[[#This Row],[Country]],"Image")</f>
        <v>#VALUE!</v>
      </c>
      <c r="H649" t="s">
        <v>205</v>
      </c>
      <c r="I649" t="s">
        <v>215</v>
      </c>
      <c r="J649">
        <v>2470</v>
      </c>
      <c r="K649">
        <v>10</v>
      </c>
      <c r="L649">
        <v>15</v>
      </c>
      <c r="M649">
        <v>37050</v>
      </c>
      <c r="N649">
        <v>5187</v>
      </c>
      <c r="O649">
        <v>31863</v>
      </c>
      <c r="P649">
        <v>24700</v>
      </c>
      <c r="Q649">
        <v>7163</v>
      </c>
      <c r="R649" s="53">
        <v>41518</v>
      </c>
      <c r="S649">
        <v>9</v>
      </c>
      <c r="T649" t="s">
        <v>203</v>
      </c>
      <c r="U649">
        <v>2013</v>
      </c>
    </row>
    <row r="650" spans="5:21" outlineLevel="1" x14ac:dyDescent="0.25">
      <c r="E650" t="s">
        <v>193</v>
      </c>
      <c r="F650" t="e" vm="26">
        <v>#VALUE!</v>
      </c>
      <c r="G650" t="e" cm="1" vm="27">
        <f t="array" ref="G650">_FV(PivotData[[#This Row],[Country]],"Image")</f>
        <v>#VALUE!</v>
      </c>
      <c r="H650" t="s">
        <v>205</v>
      </c>
      <c r="I650" t="s">
        <v>215</v>
      </c>
      <c r="J650">
        <v>1743</v>
      </c>
      <c r="K650">
        <v>10</v>
      </c>
      <c r="L650">
        <v>15</v>
      </c>
      <c r="M650">
        <v>26145</v>
      </c>
      <c r="N650">
        <v>3660.3</v>
      </c>
      <c r="O650">
        <v>22484.7</v>
      </c>
      <c r="P650">
        <v>17430</v>
      </c>
      <c r="Q650">
        <v>5054.7000000000007</v>
      </c>
      <c r="R650" s="53">
        <v>41548</v>
      </c>
      <c r="S650">
        <v>10</v>
      </c>
      <c r="T650" t="s">
        <v>204</v>
      </c>
      <c r="U650">
        <v>2013</v>
      </c>
    </row>
    <row r="651" spans="5:21" outlineLevel="1" x14ac:dyDescent="0.25">
      <c r="E651" t="s">
        <v>198</v>
      </c>
      <c r="F651" t="e" vm="34">
        <v>#VALUE!</v>
      </c>
      <c r="G651" t="e" cm="1" vm="35">
        <f t="array" ref="G651">_FV(PivotData[[#This Row],[Country]],"Image")</f>
        <v>#VALUE!</v>
      </c>
      <c r="H651" t="s">
        <v>205</v>
      </c>
      <c r="I651" t="s">
        <v>215</v>
      </c>
      <c r="J651">
        <v>2914</v>
      </c>
      <c r="K651">
        <v>10</v>
      </c>
      <c r="L651">
        <v>12</v>
      </c>
      <c r="M651">
        <v>34968</v>
      </c>
      <c r="N651">
        <v>4895.5200000000004</v>
      </c>
      <c r="O651">
        <v>30072.48</v>
      </c>
      <c r="P651">
        <v>8742</v>
      </c>
      <c r="Q651">
        <v>21330.48</v>
      </c>
      <c r="R651" s="53">
        <v>41913</v>
      </c>
      <c r="S651">
        <v>10</v>
      </c>
      <c r="T651" t="s">
        <v>204</v>
      </c>
      <c r="U651">
        <v>2014</v>
      </c>
    </row>
    <row r="652" spans="5:21" outlineLevel="1" x14ac:dyDescent="0.25">
      <c r="E652" t="s">
        <v>189</v>
      </c>
      <c r="F652" t="e" vm="30">
        <v>#VALUE!</v>
      </c>
      <c r="G652" t="e" cm="1" vm="31">
        <f t="array" ref="G652">_FV(PivotData[[#This Row],[Country]],"Image")</f>
        <v>#VALUE!</v>
      </c>
      <c r="H652" t="s">
        <v>205</v>
      </c>
      <c r="I652" t="s">
        <v>215</v>
      </c>
      <c r="J652">
        <v>1731</v>
      </c>
      <c r="K652">
        <v>10</v>
      </c>
      <c r="L652">
        <v>7</v>
      </c>
      <c r="M652">
        <v>12117</v>
      </c>
      <c r="N652">
        <v>1696.38</v>
      </c>
      <c r="O652">
        <v>10420.619999999999</v>
      </c>
      <c r="P652">
        <v>8655</v>
      </c>
      <c r="Q652">
        <v>1765.619999999999</v>
      </c>
      <c r="R652" s="53">
        <v>41913</v>
      </c>
      <c r="S652">
        <v>10</v>
      </c>
      <c r="T652" t="s">
        <v>204</v>
      </c>
      <c r="U652">
        <v>2014</v>
      </c>
    </row>
    <row r="653" spans="5:21" outlineLevel="1" x14ac:dyDescent="0.25">
      <c r="E653" t="s">
        <v>189</v>
      </c>
      <c r="F653" t="e" vm="26">
        <v>#VALUE!</v>
      </c>
      <c r="G653" t="e" cm="1" vm="27">
        <f t="array" ref="G653">_FV(PivotData[[#This Row],[Country]],"Image")</f>
        <v>#VALUE!</v>
      </c>
      <c r="H653" t="s">
        <v>205</v>
      </c>
      <c r="I653" t="s">
        <v>215</v>
      </c>
      <c r="J653">
        <v>700</v>
      </c>
      <c r="K653">
        <v>10</v>
      </c>
      <c r="L653">
        <v>350</v>
      </c>
      <c r="M653">
        <v>245000</v>
      </c>
      <c r="N653">
        <v>34300</v>
      </c>
      <c r="O653">
        <v>210700</v>
      </c>
      <c r="P653">
        <v>182000</v>
      </c>
      <c r="Q653">
        <v>28700</v>
      </c>
      <c r="R653" s="53">
        <v>41944</v>
      </c>
      <c r="S653">
        <v>11</v>
      </c>
      <c r="T653" t="s">
        <v>207</v>
      </c>
      <c r="U653">
        <v>2014</v>
      </c>
    </row>
    <row r="654" spans="5:21" outlineLevel="1" x14ac:dyDescent="0.25">
      <c r="E654" t="s">
        <v>198</v>
      </c>
      <c r="F654" t="e" vm="26">
        <v>#VALUE!</v>
      </c>
      <c r="G654" t="e" cm="1" vm="27">
        <f t="array" ref="G654">_FV(PivotData[[#This Row],[Country]],"Image")</f>
        <v>#VALUE!</v>
      </c>
      <c r="H654" t="s">
        <v>205</v>
      </c>
      <c r="I654" t="s">
        <v>215</v>
      </c>
      <c r="J654">
        <v>2222</v>
      </c>
      <c r="K654">
        <v>10</v>
      </c>
      <c r="L654">
        <v>12</v>
      </c>
      <c r="M654">
        <v>26664</v>
      </c>
      <c r="N654">
        <v>3732.96</v>
      </c>
      <c r="O654">
        <v>22931.040000000001</v>
      </c>
      <c r="P654">
        <v>6666</v>
      </c>
      <c r="Q654">
        <v>16265.04</v>
      </c>
      <c r="R654" s="53">
        <v>41579</v>
      </c>
      <c r="S654">
        <v>11</v>
      </c>
      <c r="T654" t="s">
        <v>207</v>
      </c>
      <c r="U654">
        <v>2013</v>
      </c>
    </row>
    <row r="655" spans="5:21" outlineLevel="1" x14ac:dyDescent="0.25">
      <c r="E655" t="s">
        <v>189</v>
      </c>
      <c r="F655" t="e" vm="34">
        <v>#VALUE!</v>
      </c>
      <c r="G655" t="e" cm="1" vm="35">
        <f t="array" ref="G655">_FV(PivotData[[#This Row],[Country]],"Image")</f>
        <v>#VALUE!</v>
      </c>
      <c r="H655" t="s">
        <v>205</v>
      </c>
      <c r="I655" t="s">
        <v>215</v>
      </c>
      <c r="J655">
        <v>1177</v>
      </c>
      <c r="K655">
        <v>10</v>
      </c>
      <c r="L655">
        <v>350</v>
      </c>
      <c r="M655">
        <v>411950</v>
      </c>
      <c r="N655">
        <v>57673</v>
      </c>
      <c r="O655">
        <v>354277</v>
      </c>
      <c r="P655">
        <v>306020</v>
      </c>
      <c r="Q655">
        <v>48257</v>
      </c>
      <c r="R655" s="53">
        <v>41944</v>
      </c>
      <c r="S655">
        <v>11</v>
      </c>
      <c r="T655" t="s">
        <v>207</v>
      </c>
      <c r="U655">
        <v>2014</v>
      </c>
    </row>
    <row r="656" spans="5:21" outlineLevel="1" x14ac:dyDescent="0.25">
      <c r="E656" t="s">
        <v>189</v>
      </c>
      <c r="F656" t="e" vm="30">
        <v>#VALUE!</v>
      </c>
      <c r="G656" t="e" cm="1" vm="31">
        <f t="array" ref="G656">_FV(PivotData[[#This Row],[Country]],"Image")</f>
        <v>#VALUE!</v>
      </c>
      <c r="H656" t="s">
        <v>205</v>
      </c>
      <c r="I656" t="s">
        <v>215</v>
      </c>
      <c r="J656">
        <v>1922</v>
      </c>
      <c r="K656">
        <v>10</v>
      </c>
      <c r="L656">
        <v>350</v>
      </c>
      <c r="M656">
        <v>672700</v>
      </c>
      <c r="N656">
        <v>94178</v>
      </c>
      <c r="O656">
        <v>578522</v>
      </c>
      <c r="P656">
        <v>499720</v>
      </c>
      <c r="Q656">
        <v>78802</v>
      </c>
      <c r="R656" s="53">
        <v>41579</v>
      </c>
      <c r="S656">
        <v>11</v>
      </c>
      <c r="T656" t="s">
        <v>207</v>
      </c>
      <c r="U656">
        <v>2013</v>
      </c>
    </row>
    <row r="657" spans="5:21" outlineLevel="1" x14ac:dyDescent="0.25">
      <c r="E657" t="s">
        <v>199</v>
      </c>
      <c r="F657" t="e" vm="32">
        <v>#VALUE!</v>
      </c>
      <c r="G657" t="e" cm="1" vm="33">
        <f t="array" ref="G657">_FV(PivotData[[#This Row],[Country]],"Image")</f>
        <v>#VALUE!</v>
      </c>
      <c r="H657" t="s">
        <v>208</v>
      </c>
      <c r="I657" t="s">
        <v>215</v>
      </c>
      <c r="J657">
        <v>1575</v>
      </c>
      <c r="K657">
        <v>120</v>
      </c>
      <c r="L657">
        <v>125</v>
      </c>
      <c r="M657">
        <v>196875</v>
      </c>
      <c r="N657">
        <v>27562.5</v>
      </c>
      <c r="O657">
        <v>169312.5</v>
      </c>
      <c r="P657">
        <v>189000</v>
      </c>
      <c r="Q657">
        <v>-19687.5</v>
      </c>
      <c r="R657" s="53">
        <v>41671</v>
      </c>
      <c r="S657">
        <v>2</v>
      </c>
      <c r="T657" t="s">
        <v>206</v>
      </c>
      <c r="U657">
        <v>2014</v>
      </c>
    </row>
    <row r="658" spans="5:21" outlineLevel="1" x14ac:dyDescent="0.25">
      <c r="E658" t="s">
        <v>189</v>
      </c>
      <c r="F658" t="e" vm="34">
        <v>#VALUE!</v>
      </c>
      <c r="G658" t="e" cm="1" vm="35">
        <f t="array" ref="G658">_FV(PivotData[[#This Row],[Country]],"Image")</f>
        <v>#VALUE!</v>
      </c>
      <c r="H658" t="s">
        <v>208</v>
      </c>
      <c r="I658" t="s">
        <v>215</v>
      </c>
      <c r="J658">
        <v>606</v>
      </c>
      <c r="K658">
        <v>120</v>
      </c>
      <c r="L658">
        <v>20</v>
      </c>
      <c r="M658">
        <v>12120</v>
      </c>
      <c r="N658">
        <v>1696.8000000000002</v>
      </c>
      <c r="O658">
        <v>10423.200000000001</v>
      </c>
      <c r="P658">
        <v>6060</v>
      </c>
      <c r="Q658">
        <v>4363.2000000000007</v>
      </c>
      <c r="R658" s="53">
        <v>41730</v>
      </c>
      <c r="S658">
        <v>4</v>
      </c>
      <c r="T658" t="s">
        <v>210</v>
      </c>
      <c r="U658">
        <v>2014</v>
      </c>
    </row>
    <row r="659" spans="5:21" outlineLevel="1" x14ac:dyDescent="0.25">
      <c r="E659" t="s">
        <v>201</v>
      </c>
      <c r="F659" t="e" vm="34">
        <v>#VALUE!</v>
      </c>
      <c r="G659" t="e" cm="1" vm="35">
        <f t="array" ref="G659">_FV(PivotData[[#This Row],[Country]],"Image")</f>
        <v>#VALUE!</v>
      </c>
      <c r="H659" t="s">
        <v>208</v>
      </c>
      <c r="I659" t="s">
        <v>215</v>
      </c>
      <c r="J659">
        <v>2460</v>
      </c>
      <c r="K659">
        <v>120</v>
      </c>
      <c r="L659">
        <v>300</v>
      </c>
      <c r="M659">
        <v>738000</v>
      </c>
      <c r="N659">
        <v>103320</v>
      </c>
      <c r="O659">
        <v>634680</v>
      </c>
      <c r="P659">
        <v>615000</v>
      </c>
      <c r="Q659">
        <v>19680</v>
      </c>
      <c r="R659" s="53">
        <v>41821</v>
      </c>
      <c r="S659">
        <v>7</v>
      </c>
      <c r="T659" t="s">
        <v>200</v>
      </c>
      <c r="U659">
        <v>2014</v>
      </c>
    </row>
    <row r="660" spans="5:21" outlineLevel="1" x14ac:dyDescent="0.25">
      <c r="E660" t="s">
        <v>201</v>
      </c>
      <c r="F660" t="e" vm="26">
        <v>#VALUE!</v>
      </c>
      <c r="G660" t="e" cm="1" vm="27">
        <f t="array" ref="G660">_FV(PivotData[[#This Row],[Country]],"Image")</f>
        <v>#VALUE!</v>
      </c>
      <c r="H660" t="s">
        <v>208</v>
      </c>
      <c r="I660" t="s">
        <v>215</v>
      </c>
      <c r="J660">
        <v>269</v>
      </c>
      <c r="K660">
        <v>120</v>
      </c>
      <c r="L660">
        <v>300</v>
      </c>
      <c r="M660">
        <v>80700</v>
      </c>
      <c r="N660">
        <v>11298</v>
      </c>
      <c r="O660">
        <v>69402</v>
      </c>
      <c r="P660">
        <v>67250</v>
      </c>
      <c r="Q660">
        <v>2152</v>
      </c>
      <c r="R660" s="53">
        <v>41548</v>
      </c>
      <c r="S660">
        <v>10</v>
      </c>
      <c r="T660" t="s">
        <v>204</v>
      </c>
      <c r="U660">
        <v>2013</v>
      </c>
    </row>
    <row r="661" spans="5:21" outlineLevel="1" x14ac:dyDescent="0.25">
      <c r="E661" t="s">
        <v>201</v>
      </c>
      <c r="F661" t="e" vm="28">
        <v>#VALUE!</v>
      </c>
      <c r="G661" t="e" cm="1" vm="29">
        <f t="array" ref="G661">_FV(PivotData[[#This Row],[Country]],"Image")</f>
        <v>#VALUE!</v>
      </c>
      <c r="H661" t="s">
        <v>208</v>
      </c>
      <c r="I661" t="s">
        <v>215</v>
      </c>
      <c r="J661">
        <v>2536</v>
      </c>
      <c r="K661">
        <v>120</v>
      </c>
      <c r="L661">
        <v>300</v>
      </c>
      <c r="M661">
        <v>760800</v>
      </c>
      <c r="N661">
        <v>106512</v>
      </c>
      <c r="O661">
        <v>654288</v>
      </c>
      <c r="P661">
        <v>634000</v>
      </c>
      <c r="Q661">
        <v>20288</v>
      </c>
      <c r="R661" s="53">
        <v>41579</v>
      </c>
      <c r="S661">
        <v>11</v>
      </c>
      <c r="T661" t="s">
        <v>207</v>
      </c>
      <c r="U661">
        <v>2013</v>
      </c>
    </row>
    <row r="662" spans="5:21" outlineLevel="1" x14ac:dyDescent="0.25">
      <c r="E662" t="s">
        <v>189</v>
      </c>
      <c r="F662" t="e" vm="32">
        <v>#VALUE!</v>
      </c>
      <c r="G662" t="e" cm="1" vm="33">
        <f t="array" ref="G662">_FV(PivotData[[#This Row],[Country]],"Image")</f>
        <v>#VALUE!</v>
      </c>
      <c r="H662" t="s">
        <v>209</v>
      </c>
      <c r="I662" t="s">
        <v>215</v>
      </c>
      <c r="J662">
        <v>2903</v>
      </c>
      <c r="K662">
        <v>250</v>
      </c>
      <c r="L662">
        <v>7</v>
      </c>
      <c r="M662">
        <v>20321</v>
      </c>
      <c r="N662">
        <v>2844.94</v>
      </c>
      <c r="O662">
        <v>17476.060000000001</v>
      </c>
      <c r="P662">
        <v>14515</v>
      </c>
      <c r="Q662">
        <v>2961.0600000000013</v>
      </c>
      <c r="R662" s="53">
        <v>41699</v>
      </c>
      <c r="S662">
        <v>3</v>
      </c>
      <c r="T662" t="s">
        <v>197</v>
      </c>
      <c r="U662">
        <v>2014</v>
      </c>
    </row>
    <row r="663" spans="5:21" outlineLevel="1" x14ac:dyDescent="0.25">
      <c r="E663" t="s">
        <v>201</v>
      </c>
      <c r="F663" t="e" vm="34">
        <v>#VALUE!</v>
      </c>
      <c r="G663" t="e" cm="1" vm="35">
        <f t="array" ref="G663">_FV(PivotData[[#This Row],[Country]],"Image")</f>
        <v>#VALUE!</v>
      </c>
      <c r="H663" t="s">
        <v>209</v>
      </c>
      <c r="I663" t="s">
        <v>215</v>
      </c>
      <c r="J663">
        <v>2541</v>
      </c>
      <c r="K663">
        <v>250</v>
      </c>
      <c r="L663">
        <v>300</v>
      </c>
      <c r="M663">
        <v>762300</v>
      </c>
      <c r="N663">
        <v>106722</v>
      </c>
      <c r="O663">
        <v>655578</v>
      </c>
      <c r="P663">
        <v>635250</v>
      </c>
      <c r="Q663">
        <v>20328</v>
      </c>
      <c r="R663" s="53">
        <v>41852</v>
      </c>
      <c r="S663">
        <v>8</v>
      </c>
      <c r="T663" t="s">
        <v>202</v>
      </c>
      <c r="U663">
        <v>2014</v>
      </c>
    </row>
    <row r="664" spans="5:21" outlineLevel="1" x14ac:dyDescent="0.25">
      <c r="E664" t="s">
        <v>201</v>
      </c>
      <c r="F664" t="e" vm="26">
        <v>#VALUE!</v>
      </c>
      <c r="G664" t="e" cm="1" vm="27">
        <f t="array" ref="G664">_FV(PivotData[[#This Row],[Country]],"Image")</f>
        <v>#VALUE!</v>
      </c>
      <c r="H664" t="s">
        <v>209</v>
      </c>
      <c r="I664" t="s">
        <v>215</v>
      </c>
      <c r="J664">
        <v>269</v>
      </c>
      <c r="K664">
        <v>250</v>
      </c>
      <c r="L664">
        <v>300</v>
      </c>
      <c r="M664">
        <v>80700</v>
      </c>
      <c r="N664">
        <v>11298</v>
      </c>
      <c r="O664">
        <v>69402</v>
      </c>
      <c r="P664">
        <v>67250</v>
      </c>
      <c r="Q664">
        <v>2152</v>
      </c>
      <c r="R664" s="53">
        <v>41548</v>
      </c>
      <c r="S664">
        <v>10</v>
      </c>
      <c r="T664" t="s">
        <v>204</v>
      </c>
      <c r="U664">
        <v>2013</v>
      </c>
    </row>
    <row r="665" spans="5:21" outlineLevel="1" x14ac:dyDescent="0.25">
      <c r="E665" t="s">
        <v>201</v>
      </c>
      <c r="F665" t="e" vm="26">
        <v>#VALUE!</v>
      </c>
      <c r="G665" t="e" cm="1" vm="27">
        <f t="array" ref="G665">_FV(PivotData[[#This Row],[Country]],"Image")</f>
        <v>#VALUE!</v>
      </c>
      <c r="H665" t="s">
        <v>209</v>
      </c>
      <c r="I665" t="s">
        <v>215</v>
      </c>
      <c r="J665">
        <v>1496</v>
      </c>
      <c r="K665">
        <v>250</v>
      </c>
      <c r="L665">
        <v>300</v>
      </c>
      <c r="M665">
        <v>448800</v>
      </c>
      <c r="N665">
        <v>62832</v>
      </c>
      <c r="O665">
        <v>385968</v>
      </c>
      <c r="P665">
        <v>374000</v>
      </c>
      <c r="Q665">
        <v>11968</v>
      </c>
      <c r="R665" s="53">
        <v>41913</v>
      </c>
      <c r="S665">
        <v>10</v>
      </c>
      <c r="T665" t="s">
        <v>204</v>
      </c>
      <c r="U665">
        <v>2014</v>
      </c>
    </row>
    <row r="666" spans="5:21" outlineLevel="1" x14ac:dyDescent="0.25">
      <c r="E666" t="s">
        <v>201</v>
      </c>
      <c r="F666" t="e" vm="34">
        <v>#VALUE!</v>
      </c>
      <c r="G666" t="e" cm="1" vm="35">
        <f t="array" ref="G666">_FV(PivotData[[#This Row],[Country]],"Image")</f>
        <v>#VALUE!</v>
      </c>
      <c r="H666" t="s">
        <v>209</v>
      </c>
      <c r="I666" t="s">
        <v>215</v>
      </c>
      <c r="J666">
        <v>1010</v>
      </c>
      <c r="K666">
        <v>250</v>
      </c>
      <c r="L666">
        <v>300</v>
      </c>
      <c r="M666">
        <v>303000</v>
      </c>
      <c r="N666">
        <v>42420</v>
      </c>
      <c r="O666">
        <v>260580</v>
      </c>
      <c r="P666">
        <v>252500</v>
      </c>
      <c r="Q666">
        <v>8080</v>
      </c>
      <c r="R666" s="53">
        <v>41913</v>
      </c>
      <c r="S666">
        <v>10</v>
      </c>
      <c r="T666" t="s">
        <v>204</v>
      </c>
      <c r="U666">
        <v>2014</v>
      </c>
    </row>
    <row r="667" spans="5:21" outlineLevel="1" x14ac:dyDescent="0.25">
      <c r="E667" t="s">
        <v>189</v>
      </c>
      <c r="F667" t="e" vm="30">
        <v>#VALUE!</v>
      </c>
      <c r="G667" t="e" cm="1" vm="31">
        <f t="array" ref="G667">_FV(PivotData[[#This Row],[Country]],"Image")</f>
        <v>#VALUE!</v>
      </c>
      <c r="H667" t="s">
        <v>209</v>
      </c>
      <c r="I667" t="s">
        <v>215</v>
      </c>
      <c r="J667">
        <v>1281</v>
      </c>
      <c r="K667">
        <v>250</v>
      </c>
      <c r="L667">
        <v>350</v>
      </c>
      <c r="M667">
        <v>448350</v>
      </c>
      <c r="N667">
        <v>62769</v>
      </c>
      <c r="O667">
        <v>385581</v>
      </c>
      <c r="P667">
        <v>333060</v>
      </c>
      <c r="Q667">
        <v>52521</v>
      </c>
      <c r="R667" s="53">
        <v>41609</v>
      </c>
      <c r="S667">
        <v>12</v>
      </c>
      <c r="T667" t="s">
        <v>195</v>
      </c>
      <c r="U667">
        <v>2013</v>
      </c>
    </row>
    <row r="668" spans="5:21" outlineLevel="1" x14ac:dyDescent="0.25">
      <c r="E668" t="s">
        <v>201</v>
      </c>
      <c r="F668" t="e" vm="26">
        <v>#VALUE!</v>
      </c>
      <c r="G668" t="e" cm="1" vm="27">
        <f t="array" ref="G668">_FV(PivotData[[#This Row],[Country]],"Image")</f>
        <v>#VALUE!</v>
      </c>
      <c r="H668" t="s">
        <v>211</v>
      </c>
      <c r="I668" t="s">
        <v>215</v>
      </c>
      <c r="J668">
        <v>888</v>
      </c>
      <c r="K668">
        <v>260</v>
      </c>
      <c r="L668">
        <v>300</v>
      </c>
      <c r="M668">
        <v>266400</v>
      </c>
      <c r="N668">
        <v>37296</v>
      </c>
      <c r="O668">
        <v>229104</v>
      </c>
      <c r="P668">
        <v>222000</v>
      </c>
      <c r="Q668">
        <v>7104</v>
      </c>
      <c r="R668" s="53">
        <v>41699</v>
      </c>
      <c r="S668">
        <v>3</v>
      </c>
      <c r="T668" t="s">
        <v>197</v>
      </c>
      <c r="U668">
        <v>2014</v>
      </c>
    </row>
    <row r="669" spans="5:21" outlineLevel="1" x14ac:dyDescent="0.25">
      <c r="E669" t="s">
        <v>199</v>
      </c>
      <c r="F669" t="e" vm="34">
        <v>#VALUE!</v>
      </c>
      <c r="G669" t="e" cm="1" vm="35">
        <f t="array" ref="G669">_FV(PivotData[[#This Row],[Country]],"Image")</f>
        <v>#VALUE!</v>
      </c>
      <c r="H669" t="s">
        <v>211</v>
      </c>
      <c r="I669" t="s">
        <v>215</v>
      </c>
      <c r="J669">
        <v>2844</v>
      </c>
      <c r="K669">
        <v>260</v>
      </c>
      <c r="L669">
        <v>125</v>
      </c>
      <c r="M669">
        <v>355500</v>
      </c>
      <c r="N669">
        <v>49770</v>
      </c>
      <c r="O669">
        <v>305730</v>
      </c>
      <c r="P669">
        <v>341280</v>
      </c>
      <c r="Q669">
        <v>-35550</v>
      </c>
      <c r="R669" s="53">
        <v>41760</v>
      </c>
      <c r="S669">
        <v>5</v>
      </c>
      <c r="T669" t="s">
        <v>213</v>
      </c>
      <c r="U669">
        <v>2014</v>
      </c>
    </row>
    <row r="670" spans="5:21" outlineLevel="1" x14ac:dyDescent="0.25">
      <c r="E670" t="s">
        <v>198</v>
      </c>
      <c r="F670" t="e" vm="30">
        <v>#VALUE!</v>
      </c>
      <c r="G670" t="e" cm="1" vm="31">
        <f t="array" ref="G670">_FV(PivotData[[#This Row],[Country]],"Image")</f>
        <v>#VALUE!</v>
      </c>
      <c r="H670" t="s">
        <v>211</v>
      </c>
      <c r="I670" t="s">
        <v>215</v>
      </c>
      <c r="J670">
        <v>2475</v>
      </c>
      <c r="K670">
        <v>260</v>
      </c>
      <c r="L670">
        <v>12</v>
      </c>
      <c r="M670">
        <v>29700</v>
      </c>
      <c r="N670">
        <v>4158</v>
      </c>
      <c r="O670">
        <v>25542</v>
      </c>
      <c r="P670">
        <v>7425</v>
      </c>
      <c r="Q670">
        <v>18117</v>
      </c>
      <c r="R670" s="53">
        <v>41852</v>
      </c>
      <c r="S670">
        <v>8</v>
      </c>
      <c r="T670" t="s">
        <v>202</v>
      </c>
      <c r="U670">
        <v>2014</v>
      </c>
    </row>
    <row r="671" spans="5:21" outlineLevel="1" x14ac:dyDescent="0.25">
      <c r="E671" t="s">
        <v>193</v>
      </c>
      <c r="F671" t="e" vm="26">
        <v>#VALUE!</v>
      </c>
      <c r="G671" t="e" cm="1" vm="27">
        <f t="array" ref="G671">_FV(PivotData[[#This Row],[Country]],"Image")</f>
        <v>#VALUE!</v>
      </c>
      <c r="H671" t="s">
        <v>211</v>
      </c>
      <c r="I671" t="s">
        <v>215</v>
      </c>
      <c r="J671">
        <v>1743</v>
      </c>
      <c r="K671">
        <v>260</v>
      </c>
      <c r="L671">
        <v>15</v>
      </c>
      <c r="M671">
        <v>26145</v>
      </c>
      <c r="N671">
        <v>3660.3</v>
      </c>
      <c r="O671">
        <v>22484.7</v>
      </c>
      <c r="P671">
        <v>17430</v>
      </c>
      <c r="Q671">
        <v>5054.7000000000007</v>
      </c>
      <c r="R671" s="53">
        <v>41548</v>
      </c>
      <c r="S671">
        <v>10</v>
      </c>
      <c r="T671" t="s">
        <v>204</v>
      </c>
      <c r="U671">
        <v>2013</v>
      </c>
    </row>
    <row r="672" spans="5:21" outlineLevel="1" x14ac:dyDescent="0.25">
      <c r="E672" t="s">
        <v>198</v>
      </c>
      <c r="F672" t="e" vm="34">
        <v>#VALUE!</v>
      </c>
      <c r="G672" t="e" cm="1" vm="35">
        <f t="array" ref="G672">_FV(PivotData[[#This Row],[Country]],"Image")</f>
        <v>#VALUE!</v>
      </c>
      <c r="H672" t="s">
        <v>211</v>
      </c>
      <c r="I672" t="s">
        <v>215</v>
      </c>
      <c r="J672">
        <v>2914</v>
      </c>
      <c r="K672">
        <v>260</v>
      </c>
      <c r="L672">
        <v>12</v>
      </c>
      <c r="M672">
        <v>34968</v>
      </c>
      <c r="N672">
        <v>4895.5200000000004</v>
      </c>
      <c r="O672">
        <v>30072.48</v>
      </c>
      <c r="P672">
        <v>8742</v>
      </c>
      <c r="Q672">
        <v>21330.48</v>
      </c>
      <c r="R672" s="53">
        <v>41913</v>
      </c>
      <c r="S672">
        <v>10</v>
      </c>
      <c r="T672" t="s">
        <v>204</v>
      </c>
      <c r="U672">
        <v>2014</v>
      </c>
    </row>
    <row r="673" spans="5:21" outlineLevel="1" x14ac:dyDescent="0.25">
      <c r="E673" t="s">
        <v>189</v>
      </c>
      <c r="F673" t="e" vm="30">
        <v>#VALUE!</v>
      </c>
      <c r="G673" t="e" cm="1" vm="31">
        <f t="array" ref="G673">_FV(PivotData[[#This Row],[Country]],"Image")</f>
        <v>#VALUE!</v>
      </c>
      <c r="H673" t="s">
        <v>211</v>
      </c>
      <c r="I673" t="s">
        <v>215</v>
      </c>
      <c r="J673">
        <v>1731</v>
      </c>
      <c r="K673">
        <v>260</v>
      </c>
      <c r="L673">
        <v>7</v>
      </c>
      <c r="M673">
        <v>12117</v>
      </c>
      <c r="N673">
        <v>1696.38</v>
      </c>
      <c r="O673">
        <v>10420.619999999999</v>
      </c>
      <c r="P673">
        <v>8655</v>
      </c>
      <c r="Q673">
        <v>1765.619999999999</v>
      </c>
      <c r="R673" s="53">
        <v>41913</v>
      </c>
      <c r="S673">
        <v>10</v>
      </c>
      <c r="T673" t="s">
        <v>204</v>
      </c>
      <c r="U673">
        <v>2014</v>
      </c>
    </row>
    <row r="674" spans="5:21" outlineLevel="1" x14ac:dyDescent="0.25">
      <c r="E674" t="s">
        <v>189</v>
      </c>
      <c r="F674" t="e" vm="32">
        <v>#VALUE!</v>
      </c>
      <c r="G674" t="e" cm="1" vm="33">
        <f t="array" ref="G674">_FV(PivotData[[#This Row],[Country]],"Image")</f>
        <v>#VALUE!</v>
      </c>
      <c r="H674" t="s">
        <v>211</v>
      </c>
      <c r="I674" t="s">
        <v>215</v>
      </c>
      <c r="J674">
        <v>1727</v>
      </c>
      <c r="K674">
        <v>260</v>
      </c>
      <c r="L674">
        <v>7</v>
      </c>
      <c r="M674">
        <v>12089</v>
      </c>
      <c r="N674">
        <v>1692.46</v>
      </c>
      <c r="O674">
        <v>10396.540000000001</v>
      </c>
      <c r="P674">
        <v>8635</v>
      </c>
      <c r="Q674">
        <v>1761.5400000000009</v>
      </c>
      <c r="R674" s="53">
        <v>41548</v>
      </c>
      <c r="S674">
        <v>10</v>
      </c>
      <c r="T674" t="s">
        <v>204</v>
      </c>
      <c r="U674">
        <v>2013</v>
      </c>
    </row>
    <row r="675" spans="5:21" outlineLevel="1" x14ac:dyDescent="0.25">
      <c r="E675" t="s">
        <v>193</v>
      </c>
      <c r="F675" t="e" vm="32">
        <v>#VALUE!</v>
      </c>
      <c r="G675" t="e" cm="1" vm="33">
        <f t="array" ref="G675">_FV(PivotData[[#This Row],[Country]],"Image")</f>
        <v>#VALUE!</v>
      </c>
      <c r="H675" t="s">
        <v>211</v>
      </c>
      <c r="I675" t="s">
        <v>215</v>
      </c>
      <c r="J675">
        <v>1870</v>
      </c>
      <c r="K675">
        <v>260</v>
      </c>
      <c r="L675">
        <v>15</v>
      </c>
      <c r="M675">
        <v>28050</v>
      </c>
      <c r="N675">
        <v>3927</v>
      </c>
      <c r="O675">
        <v>24123</v>
      </c>
      <c r="P675">
        <v>18700</v>
      </c>
      <c r="Q675">
        <v>5423</v>
      </c>
      <c r="R675" s="53">
        <v>41579</v>
      </c>
      <c r="S675">
        <v>11</v>
      </c>
      <c r="T675" t="s">
        <v>207</v>
      </c>
      <c r="U675">
        <v>2013</v>
      </c>
    </row>
    <row r="676" spans="5:21" outlineLevel="1" x14ac:dyDescent="0.25">
      <c r="E676" t="s">
        <v>199</v>
      </c>
      <c r="F676" t="e" vm="30">
        <v>#VALUE!</v>
      </c>
      <c r="G676" t="e" cm="1" vm="31">
        <f t="array" ref="G676">_FV(PivotData[[#This Row],[Country]],"Image")</f>
        <v>#VALUE!</v>
      </c>
      <c r="H676" t="s">
        <v>190</v>
      </c>
      <c r="I676" t="s">
        <v>215</v>
      </c>
      <c r="J676">
        <v>1174</v>
      </c>
      <c r="K676">
        <v>3</v>
      </c>
      <c r="L676">
        <v>125</v>
      </c>
      <c r="M676">
        <v>146750</v>
      </c>
      <c r="N676">
        <v>22012.5</v>
      </c>
      <c r="O676">
        <v>124737.5</v>
      </c>
      <c r="P676">
        <v>140880</v>
      </c>
      <c r="Q676">
        <v>-16142.5</v>
      </c>
      <c r="R676" s="53">
        <v>41852</v>
      </c>
      <c r="S676">
        <v>8</v>
      </c>
      <c r="T676" t="s">
        <v>202</v>
      </c>
      <c r="U676">
        <v>2014</v>
      </c>
    </row>
    <row r="677" spans="5:21" outlineLevel="1" x14ac:dyDescent="0.25">
      <c r="E677" t="s">
        <v>199</v>
      </c>
      <c r="F677" t="e" vm="28">
        <v>#VALUE!</v>
      </c>
      <c r="G677" t="e" cm="1" vm="29">
        <f t="array" ref="G677">_FV(PivotData[[#This Row],[Country]],"Image")</f>
        <v>#VALUE!</v>
      </c>
      <c r="H677" t="s">
        <v>190</v>
      </c>
      <c r="I677" t="s">
        <v>215</v>
      </c>
      <c r="J677">
        <v>2767</v>
      </c>
      <c r="K677">
        <v>3</v>
      </c>
      <c r="L677">
        <v>125</v>
      </c>
      <c r="M677">
        <v>345875</v>
      </c>
      <c r="N677">
        <v>51881.25</v>
      </c>
      <c r="O677">
        <v>293993.75</v>
      </c>
      <c r="P677">
        <v>332040</v>
      </c>
      <c r="Q677">
        <v>-38046.25</v>
      </c>
      <c r="R677" s="53">
        <v>41852</v>
      </c>
      <c r="S677">
        <v>8</v>
      </c>
      <c r="T677" t="s">
        <v>202</v>
      </c>
      <c r="U677">
        <v>2014</v>
      </c>
    </row>
    <row r="678" spans="5:21" outlineLevel="1" x14ac:dyDescent="0.25">
      <c r="E678" t="s">
        <v>199</v>
      </c>
      <c r="F678" t="e" vm="28">
        <v>#VALUE!</v>
      </c>
      <c r="G678" t="e" cm="1" vm="29">
        <f t="array" ref="G678">_FV(PivotData[[#This Row],[Country]],"Image")</f>
        <v>#VALUE!</v>
      </c>
      <c r="H678" t="s">
        <v>190</v>
      </c>
      <c r="I678" t="s">
        <v>215</v>
      </c>
      <c r="J678">
        <v>1085</v>
      </c>
      <c r="K678">
        <v>3</v>
      </c>
      <c r="L678">
        <v>125</v>
      </c>
      <c r="M678">
        <v>135625</v>
      </c>
      <c r="N678">
        <v>20343.75</v>
      </c>
      <c r="O678">
        <v>115281.25</v>
      </c>
      <c r="P678">
        <v>130200</v>
      </c>
      <c r="Q678">
        <v>-14918.75</v>
      </c>
      <c r="R678" s="53">
        <v>41913</v>
      </c>
      <c r="S678">
        <v>10</v>
      </c>
      <c r="T678" t="s">
        <v>204</v>
      </c>
      <c r="U678">
        <v>2014</v>
      </c>
    </row>
    <row r="679" spans="5:21" outlineLevel="1" x14ac:dyDescent="0.25">
      <c r="E679" t="s">
        <v>201</v>
      </c>
      <c r="F679" t="e" vm="32">
        <v>#VALUE!</v>
      </c>
      <c r="G679" t="e" cm="1" vm="33">
        <f t="array" ref="G679">_FV(PivotData[[#This Row],[Country]],"Image")</f>
        <v>#VALUE!</v>
      </c>
      <c r="H679" t="s">
        <v>196</v>
      </c>
      <c r="I679" t="s">
        <v>215</v>
      </c>
      <c r="J679">
        <v>546</v>
      </c>
      <c r="K679">
        <v>5</v>
      </c>
      <c r="L679">
        <v>300</v>
      </c>
      <c r="M679">
        <v>163800</v>
      </c>
      <c r="N679">
        <v>24570</v>
      </c>
      <c r="O679">
        <v>139230</v>
      </c>
      <c r="P679">
        <v>136500</v>
      </c>
      <c r="Q679">
        <v>2730</v>
      </c>
      <c r="R679" s="53">
        <v>41913</v>
      </c>
      <c r="S679">
        <v>10</v>
      </c>
      <c r="T679" t="s">
        <v>204</v>
      </c>
      <c r="U679">
        <v>2014</v>
      </c>
    </row>
    <row r="680" spans="5:21" outlineLevel="1" x14ac:dyDescent="0.25">
      <c r="E680" t="s">
        <v>189</v>
      </c>
      <c r="F680" t="e" vm="28">
        <v>#VALUE!</v>
      </c>
      <c r="G680" t="e" cm="1" vm="29">
        <f t="array" ref="G680">_FV(PivotData[[#This Row],[Country]],"Image")</f>
        <v>#VALUE!</v>
      </c>
      <c r="H680" t="s">
        <v>205</v>
      </c>
      <c r="I680" t="s">
        <v>215</v>
      </c>
      <c r="J680">
        <v>1158</v>
      </c>
      <c r="K680">
        <v>10</v>
      </c>
      <c r="L680">
        <v>20</v>
      </c>
      <c r="M680">
        <v>23160</v>
      </c>
      <c r="N680">
        <v>3474</v>
      </c>
      <c r="O680">
        <v>19686</v>
      </c>
      <c r="P680">
        <v>11580</v>
      </c>
      <c r="Q680">
        <v>8106</v>
      </c>
      <c r="R680" s="53">
        <v>41699</v>
      </c>
      <c r="S680">
        <v>3</v>
      </c>
      <c r="T680" t="s">
        <v>197</v>
      </c>
      <c r="U680">
        <v>2014</v>
      </c>
    </row>
    <row r="681" spans="5:21" outlineLevel="1" x14ac:dyDescent="0.25">
      <c r="E681" t="s">
        <v>193</v>
      </c>
      <c r="F681" t="e" vm="26">
        <v>#VALUE!</v>
      </c>
      <c r="G681" t="e" cm="1" vm="27">
        <f t="array" ref="G681">_FV(PivotData[[#This Row],[Country]],"Image")</f>
        <v>#VALUE!</v>
      </c>
      <c r="H681" t="s">
        <v>205</v>
      </c>
      <c r="I681" t="s">
        <v>215</v>
      </c>
      <c r="J681">
        <v>1614</v>
      </c>
      <c r="K681">
        <v>10</v>
      </c>
      <c r="L681">
        <v>15</v>
      </c>
      <c r="M681">
        <v>24210</v>
      </c>
      <c r="N681">
        <v>3631.5</v>
      </c>
      <c r="O681">
        <v>20578.5</v>
      </c>
      <c r="P681">
        <v>16140</v>
      </c>
      <c r="Q681">
        <v>4438.5</v>
      </c>
      <c r="R681" s="53">
        <v>41730</v>
      </c>
      <c r="S681">
        <v>4</v>
      </c>
      <c r="T681" t="s">
        <v>210</v>
      </c>
      <c r="U681">
        <v>2014</v>
      </c>
    </row>
    <row r="682" spans="5:21" outlineLevel="1" x14ac:dyDescent="0.25">
      <c r="E682" t="s">
        <v>189</v>
      </c>
      <c r="F682" t="e" vm="32">
        <v>#VALUE!</v>
      </c>
      <c r="G682" t="e" cm="1" vm="33">
        <f t="array" ref="G682">_FV(PivotData[[#This Row],[Country]],"Image")</f>
        <v>#VALUE!</v>
      </c>
      <c r="H682" t="s">
        <v>205</v>
      </c>
      <c r="I682" t="s">
        <v>215</v>
      </c>
      <c r="J682">
        <v>2535</v>
      </c>
      <c r="K682">
        <v>10</v>
      </c>
      <c r="L682">
        <v>7</v>
      </c>
      <c r="M682">
        <v>17745</v>
      </c>
      <c r="N682">
        <v>2661.75</v>
      </c>
      <c r="O682">
        <v>15083.25</v>
      </c>
      <c r="P682">
        <v>12675</v>
      </c>
      <c r="Q682">
        <v>2408.25</v>
      </c>
      <c r="R682" s="53">
        <v>41730</v>
      </c>
      <c r="S682">
        <v>4</v>
      </c>
      <c r="T682" t="s">
        <v>210</v>
      </c>
      <c r="U682">
        <v>2014</v>
      </c>
    </row>
    <row r="683" spans="5:21" outlineLevel="1" x14ac:dyDescent="0.25">
      <c r="E683" t="s">
        <v>189</v>
      </c>
      <c r="F683" t="e" vm="32">
        <v>#VALUE!</v>
      </c>
      <c r="G683" t="e" cm="1" vm="33">
        <f t="array" ref="G683">_FV(PivotData[[#This Row],[Country]],"Image")</f>
        <v>#VALUE!</v>
      </c>
      <c r="H683" t="s">
        <v>205</v>
      </c>
      <c r="I683" t="s">
        <v>215</v>
      </c>
      <c r="J683">
        <v>2851</v>
      </c>
      <c r="K683">
        <v>10</v>
      </c>
      <c r="L683">
        <v>350</v>
      </c>
      <c r="M683">
        <v>997850</v>
      </c>
      <c r="N683">
        <v>149677.5</v>
      </c>
      <c r="O683">
        <v>848172.5</v>
      </c>
      <c r="P683">
        <v>741260</v>
      </c>
      <c r="Q683">
        <v>106912.5</v>
      </c>
      <c r="R683" s="53">
        <v>41760</v>
      </c>
      <c r="S683">
        <v>5</v>
      </c>
      <c r="T683" t="s">
        <v>213</v>
      </c>
      <c r="U683">
        <v>2014</v>
      </c>
    </row>
    <row r="684" spans="5:21" outlineLevel="1" x14ac:dyDescent="0.25">
      <c r="E684" t="s">
        <v>193</v>
      </c>
      <c r="F684" t="e" vm="26">
        <v>#VALUE!</v>
      </c>
      <c r="G684" t="e" cm="1" vm="27">
        <f t="array" ref="G684">_FV(PivotData[[#This Row],[Country]],"Image")</f>
        <v>#VALUE!</v>
      </c>
      <c r="H684" t="s">
        <v>205</v>
      </c>
      <c r="I684" t="s">
        <v>215</v>
      </c>
      <c r="J684">
        <v>2559</v>
      </c>
      <c r="K684">
        <v>10</v>
      </c>
      <c r="L684">
        <v>15</v>
      </c>
      <c r="M684">
        <v>38385</v>
      </c>
      <c r="N684">
        <v>5757.75</v>
      </c>
      <c r="O684">
        <v>32627.25</v>
      </c>
      <c r="P684">
        <v>25590</v>
      </c>
      <c r="Q684">
        <v>7037.25</v>
      </c>
      <c r="R684" s="53">
        <v>41852</v>
      </c>
      <c r="S684">
        <v>8</v>
      </c>
      <c r="T684" t="s">
        <v>202</v>
      </c>
      <c r="U684">
        <v>2014</v>
      </c>
    </row>
    <row r="685" spans="5:21" outlineLevel="1" x14ac:dyDescent="0.25">
      <c r="E685" t="s">
        <v>189</v>
      </c>
      <c r="F685" t="e" vm="34">
        <v>#VALUE!</v>
      </c>
      <c r="G685" t="e" cm="1" vm="35">
        <f t="array" ref="G685">_FV(PivotData[[#This Row],[Country]],"Image")</f>
        <v>#VALUE!</v>
      </c>
      <c r="H685" t="s">
        <v>205</v>
      </c>
      <c r="I685" t="s">
        <v>215</v>
      </c>
      <c r="J685">
        <v>267</v>
      </c>
      <c r="K685">
        <v>10</v>
      </c>
      <c r="L685">
        <v>20</v>
      </c>
      <c r="M685">
        <v>5340</v>
      </c>
      <c r="N685">
        <v>801</v>
      </c>
      <c r="O685">
        <v>4539</v>
      </c>
      <c r="P685">
        <v>2670</v>
      </c>
      <c r="Q685">
        <v>1869</v>
      </c>
      <c r="R685" s="53">
        <v>41548</v>
      </c>
      <c r="S685">
        <v>10</v>
      </c>
      <c r="T685" t="s">
        <v>204</v>
      </c>
      <c r="U685">
        <v>2013</v>
      </c>
    </row>
    <row r="686" spans="5:21" outlineLevel="1" x14ac:dyDescent="0.25">
      <c r="E686" t="s">
        <v>199</v>
      </c>
      <c r="F686" t="e" vm="28">
        <v>#VALUE!</v>
      </c>
      <c r="G686" t="e" cm="1" vm="29">
        <f t="array" ref="G686">_FV(PivotData[[#This Row],[Country]],"Image")</f>
        <v>#VALUE!</v>
      </c>
      <c r="H686" t="s">
        <v>205</v>
      </c>
      <c r="I686" t="s">
        <v>215</v>
      </c>
      <c r="J686">
        <v>1085</v>
      </c>
      <c r="K686">
        <v>10</v>
      </c>
      <c r="L686">
        <v>125</v>
      </c>
      <c r="M686">
        <v>135625</v>
      </c>
      <c r="N686">
        <v>20343.75</v>
      </c>
      <c r="O686">
        <v>115281.25</v>
      </c>
      <c r="P686">
        <v>130200</v>
      </c>
      <c r="Q686">
        <v>-14918.75</v>
      </c>
      <c r="R686" s="53">
        <v>41913</v>
      </c>
      <c r="S686">
        <v>10</v>
      </c>
      <c r="T686" t="s">
        <v>204</v>
      </c>
      <c r="U686">
        <v>2014</v>
      </c>
    </row>
    <row r="687" spans="5:21" outlineLevel="1" x14ac:dyDescent="0.25">
      <c r="E687" t="s">
        <v>193</v>
      </c>
      <c r="F687" t="e" vm="28">
        <v>#VALUE!</v>
      </c>
      <c r="G687" t="e" cm="1" vm="29">
        <f t="array" ref="G687">_FV(PivotData[[#This Row],[Country]],"Image")</f>
        <v>#VALUE!</v>
      </c>
      <c r="H687" t="s">
        <v>205</v>
      </c>
      <c r="I687" t="s">
        <v>215</v>
      </c>
      <c r="J687">
        <v>1175</v>
      </c>
      <c r="K687">
        <v>10</v>
      </c>
      <c r="L687">
        <v>15</v>
      </c>
      <c r="M687">
        <v>17625</v>
      </c>
      <c r="N687">
        <v>2643.75</v>
      </c>
      <c r="O687">
        <v>14981.25</v>
      </c>
      <c r="P687">
        <v>11750</v>
      </c>
      <c r="Q687">
        <v>3231.25</v>
      </c>
      <c r="R687" s="53">
        <v>41913</v>
      </c>
      <c r="S687">
        <v>10</v>
      </c>
      <c r="T687" t="s">
        <v>204</v>
      </c>
      <c r="U687">
        <v>2014</v>
      </c>
    </row>
    <row r="688" spans="5:21" outlineLevel="1" x14ac:dyDescent="0.25">
      <c r="E688" t="s">
        <v>189</v>
      </c>
      <c r="F688" t="e" vm="34">
        <v>#VALUE!</v>
      </c>
      <c r="G688" t="e" cm="1" vm="35">
        <f t="array" ref="G688">_FV(PivotData[[#This Row],[Country]],"Image")</f>
        <v>#VALUE!</v>
      </c>
      <c r="H688" t="s">
        <v>205</v>
      </c>
      <c r="I688" t="s">
        <v>215</v>
      </c>
      <c r="J688">
        <v>2007</v>
      </c>
      <c r="K688">
        <v>10</v>
      </c>
      <c r="L688">
        <v>350</v>
      </c>
      <c r="M688">
        <v>702450</v>
      </c>
      <c r="N688">
        <v>105367.5</v>
      </c>
      <c r="O688">
        <v>597082.5</v>
      </c>
      <c r="P688">
        <v>521820</v>
      </c>
      <c r="Q688">
        <v>75262.5</v>
      </c>
      <c r="R688" s="53">
        <v>41579</v>
      </c>
      <c r="S688">
        <v>11</v>
      </c>
      <c r="T688" t="s">
        <v>207</v>
      </c>
      <c r="U688">
        <v>2013</v>
      </c>
    </row>
    <row r="689" spans="5:21" outlineLevel="1" x14ac:dyDescent="0.25">
      <c r="E689" t="s">
        <v>189</v>
      </c>
      <c r="F689" t="e" vm="32">
        <v>#VALUE!</v>
      </c>
      <c r="G689" t="e" cm="1" vm="33">
        <f t="array" ref="G689">_FV(PivotData[[#This Row],[Country]],"Image")</f>
        <v>#VALUE!</v>
      </c>
      <c r="H689" t="s">
        <v>205</v>
      </c>
      <c r="I689" t="s">
        <v>215</v>
      </c>
      <c r="J689">
        <v>2151</v>
      </c>
      <c r="K689">
        <v>10</v>
      </c>
      <c r="L689">
        <v>350</v>
      </c>
      <c r="M689">
        <v>752850</v>
      </c>
      <c r="N689">
        <v>112927.5</v>
      </c>
      <c r="O689">
        <v>639922.5</v>
      </c>
      <c r="P689">
        <v>559260</v>
      </c>
      <c r="Q689">
        <v>80662.5</v>
      </c>
      <c r="R689" s="53">
        <v>41579</v>
      </c>
      <c r="S689">
        <v>11</v>
      </c>
      <c r="T689" t="s">
        <v>207</v>
      </c>
      <c r="U689">
        <v>2013</v>
      </c>
    </row>
    <row r="690" spans="5:21" outlineLevel="1" x14ac:dyDescent="0.25">
      <c r="E690" t="s">
        <v>198</v>
      </c>
      <c r="F690" t="e" vm="34">
        <v>#VALUE!</v>
      </c>
      <c r="G690" t="e" cm="1" vm="35">
        <f t="array" ref="G690">_FV(PivotData[[#This Row],[Country]],"Image")</f>
        <v>#VALUE!</v>
      </c>
      <c r="H690" t="s">
        <v>205</v>
      </c>
      <c r="I690" t="s">
        <v>215</v>
      </c>
      <c r="J690">
        <v>914</v>
      </c>
      <c r="K690">
        <v>10</v>
      </c>
      <c r="L690">
        <v>12</v>
      </c>
      <c r="M690">
        <v>10968</v>
      </c>
      <c r="N690">
        <v>1645.2</v>
      </c>
      <c r="O690">
        <v>9322.7999999999993</v>
      </c>
      <c r="P690">
        <v>2742</v>
      </c>
      <c r="Q690">
        <v>6580.7999999999993</v>
      </c>
      <c r="R690" s="53">
        <v>41974</v>
      </c>
      <c r="S690">
        <v>12</v>
      </c>
      <c r="T690" t="s">
        <v>195</v>
      </c>
      <c r="U690">
        <v>2014</v>
      </c>
    </row>
    <row r="691" spans="5:21" outlineLevel="1" x14ac:dyDescent="0.25">
      <c r="E691" t="s">
        <v>189</v>
      </c>
      <c r="F691" t="e" vm="30">
        <v>#VALUE!</v>
      </c>
      <c r="G691" t="e" cm="1" vm="31">
        <f t="array" ref="G691">_FV(PivotData[[#This Row],[Country]],"Image")</f>
        <v>#VALUE!</v>
      </c>
      <c r="H691" t="s">
        <v>205</v>
      </c>
      <c r="I691" t="s">
        <v>215</v>
      </c>
      <c r="J691">
        <v>293</v>
      </c>
      <c r="K691">
        <v>10</v>
      </c>
      <c r="L691">
        <v>20</v>
      </c>
      <c r="M691">
        <v>5860</v>
      </c>
      <c r="N691">
        <v>879</v>
      </c>
      <c r="O691">
        <v>4981</v>
      </c>
      <c r="P691">
        <v>2930</v>
      </c>
      <c r="Q691">
        <v>2051</v>
      </c>
      <c r="R691" s="53">
        <v>41974</v>
      </c>
      <c r="S691">
        <v>12</v>
      </c>
      <c r="T691" t="s">
        <v>195</v>
      </c>
      <c r="U691">
        <v>2014</v>
      </c>
    </row>
    <row r="692" spans="5:21" outlineLevel="1" x14ac:dyDescent="0.25">
      <c r="E692" t="s">
        <v>198</v>
      </c>
      <c r="F692" t="e" vm="32">
        <v>#VALUE!</v>
      </c>
      <c r="G692" t="e" cm="1" vm="33">
        <f t="array" ref="G692">_FV(PivotData[[#This Row],[Country]],"Image")</f>
        <v>#VALUE!</v>
      </c>
      <c r="H692" t="s">
        <v>208</v>
      </c>
      <c r="I692" t="s">
        <v>215</v>
      </c>
      <c r="J692">
        <v>500</v>
      </c>
      <c r="K692">
        <v>120</v>
      </c>
      <c r="L692">
        <v>12</v>
      </c>
      <c r="M692">
        <v>6000</v>
      </c>
      <c r="N692">
        <v>900</v>
      </c>
      <c r="O692">
        <v>5100</v>
      </c>
      <c r="P692">
        <v>1500</v>
      </c>
      <c r="Q692">
        <v>3600</v>
      </c>
      <c r="R692" s="53">
        <v>41699</v>
      </c>
      <c r="S692">
        <v>3</v>
      </c>
      <c r="T692" t="s">
        <v>197</v>
      </c>
      <c r="U692">
        <v>2014</v>
      </c>
    </row>
    <row r="693" spans="5:21" outlineLevel="1" x14ac:dyDescent="0.25">
      <c r="E693" t="s">
        <v>193</v>
      </c>
      <c r="F693" t="e" vm="30">
        <v>#VALUE!</v>
      </c>
      <c r="G693" t="e" cm="1" vm="31">
        <f t="array" ref="G693">_FV(PivotData[[#This Row],[Country]],"Image")</f>
        <v>#VALUE!</v>
      </c>
      <c r="H693" t="s">
        <v>208</v>
      </c>
      <c r="I693" t="s">
        <v>215</v>
      </c>
      <c r="J693">
        <v>2826</v>
      </c>
      <c r="K693">
        <v>120</v>
      </c>
      <c r="L693">
        <v>15</v>
      </c>
      <c r="M693">
        <v>42390</v>
      </c>
      <c r="N693">
        <v>6358.5</v>
      </c>
      <c r="O693">
        <v>36031.5</v>
      </c>
      <c r="P693">
        <v>28260</v>
      </c>
      <c r="Q693">
        <v>7771.5</v>
      </c>
      <c r="R693" s="53">
        <v>41760</v>
      </c>
      <c r="S693">
        <v>5</v>
      </c>
      <c r="T693" t="s">
        <v>213</v>
      </c>
      <c r="U693">
        <v>2014</v>
      </c>
    </row>
    <row r="694" spans="5:21" outlineLevel="1" x14ac:dyDescent="0.25">
      <c r="E694" t="s">
        <v>199</v>
      </c>
      <c r="F694" t="e" vm="30">
        <v>#VALUE!</v>
      </c>
      <c r="G694" t="e" cm="1" vm="31">
        <f t="array" ref="G694">_FV(PivotData[[#This Row],[Country]],"Image")</f>
        <v>#VALUE!</v>
      </c>
      <c r="H694" t="s">
        <v>208</v>
      </c>
      <c r="I694" t="s">
        <v>215</v>
      </c>
      <c r="J694">
        <v>663</v>
      </c>
      <c r="K694">
        <v>120</v>
      </c>
      <c r="L694">
        <v>125</v>
      </c>
      <c r="M694">
        <v>82875</v>
      </c>
      <c r="N694">
        <v>12431.25</v>
      </c>
      <c r="O694">
        <v>70443.75</v>
      </c>
      <c r="P694">
        <v>79560</v>
      </c>
      <c r="Q694">
        <v>-9116.25</v>
      </c>
      <c r="R694" s="53">
        <v>41883</v>
      </c>
      <c r="S694">
        <v>9</v>
      </c>
      <c r="T694" t="s">
        <v>203</v>
      </c>
      <c r="U694">
        <v>2014</v>
      </c>
    </row>
    <row r="695" spans="5:21" outlineLevel="1" x14ac:dyDescent="0.25">
      <c r="E695" t="s">
        <v>201</v>
      </c>
      <c r="F695" t="e" vm="34">
        <v>#VALUE!</v>
      </c>
      <c r="G695" t="e" cm="1" vm="35">
        <f t="array" ref="G695">_FV(PivotData[[#This Row],[Country]],"Image")</f>
        <v>#VALUE!</v>
      </c>
      <c r="H695" t="s">
        <v>208</v>
      </c>
      <c r="I695" t="s">
        <v>215</v>
      </c>
      <c r="J695">
        <v>2574</v>
      </c>
      <c r="K695">
        <v>120</v>
      </c>
      <c r="L695">
        <v>300</v>
      </c>
      <c r="M695">
        <v>772200</v>
      </c>
      <c r="N695">
        <v>115830</v>
      </c>
      <c r="O695">
        <v>656370</v>
      </c>
      <c r="P695">
        <v>643500</v>
      </c>
      <c r="Q695">
        <v>12870</v>
      </c>
      <c r="R695" s="53">
        <v>41579</v>
      </c>
      <c r="S695">
        <v>11</v>
      </c>
      <c r="T695" t="s">
        <v>207</v>
      </c>
      <c r="U695">
        <v>2013</v>
      </c>
    </row>
    <row r="696" spans="5:21" outlineLevel="1" x14ac:dyDescent="0.25">
      <c r="E696" t="s">
        <v>199</v>
      </c>
      <c r="F696" t="e" vm="34">
        <v>#VALUE!</v>
      </c>
      <c r="G696" t="e" cm="1" vm="35">
        <f t="array" ref="G696">_FV(PivotData[[#This Row],[Country]],"Image")</f>
        <v>#VALUE!</v>
      </c>
      <c r="H696" t="s">
        <v>208</v>
      </c>
      <c r="I696" t="s">
        <v>215</v>
      </c>
      <c r="J696">
        <v>2438</v>
      </c>
      <c r="K696">
        <v>120</v>
      </c>
      <c r="L696">
        <v>125</v>
      </c>
      <c r="M696">
        <v>304750</v>
      </c>
      <c r="N696">
        <v>45712.5</v>
      </c>
      <c r="O696">
        <v>259037.5</v>
      </c>
      <c r="P696">
        <v>292560</v>
      </c>
      <c r="Q696">
        <v>-33522.5</v>
      </c>
      <c r="R696" s="53">
        <v>41609</v>
      </c>
      <c r="S696">
        <v>12</v>
      </c>
      <c r="T696" t="s">
        <v>195</v>
      </c>
      <c r="U696">
        <v>2013</v>
      </c>
    </row>
    <row r="697" spans="5:21" outlineLevel="1" x14ac:dyDescent="0.25">
      <c r="E697" t="s">
        <v>198</v>
      </c>
      <c r="F697" t="e" vm="34">
        <v>#VALUE!</v>
      </c>
      <c r="G697" t="e" cm="1" vm="35">
        <f t="array" ref="G697">_FV(PivotData[[#This Row],[Country]],"Image")</f>
        <v>#VALUE!</v>
      </c>
      <c r="H697" t="s">
        <v>208</v>
      </c>
      <c r="I697" t="s">
        <v>215</v>
      </c>
      <c r="J697">
        <v>914</v>
      </c>
      <c r="K697">
        <v>120</v>
      </c>
      <c r="L697">
        <v>12</v>
      </c>
      <c r="M697">
        <v>10968</v>
      </c>
      <c r="N697">
        <v>1645.2</v>
      </c>
      <c r="O697">
        <v>9322.7999999999993</v>
      </c>
      <c r="P697">
        <v>2742</v>
      </c>
      <c r="Q697">
        <v>6580.7999999999993</v>
      </c>
      <c r="R697" s="53">
        <v>41974</v>
      </c>
      <c r="S697">
        <v>12</v>
      </c>
      <c r="T697" t="s">
        <v>195</v>
      </c>
      <c r="U697">
        <v>2014</v>
      </c>
    </row>
    <row r="698" spans="5:21" outlineLevel="1" x14ac:dyDescent="0.25">
      <c r="E698" t="s">
        <v>189</v>
      </c>
      <c r="F698" t="e" vm="26">
        <v>#VALUE!</v>
      </c>
      <c r="G698" t="e" cm="1" vm="27">
        <f t="array" ref="G698">_FV(PivotData[[#This Row],[Country]],"Image")</f>
        <v>#VALUE!</v>
      </c>
      <c r="H698" t="s">
        <v>209</v>
      </c>
      <c r="I698" t="s">
        <v>215</v>
      </c>
      <c r="J698">
        <v>865.5</v>
      </c>
      <c r="K698">
        <v>250</v>
      </c>
      <c r="L698">
        <v>20</v>
      </c>
      <c r="M698">
        <v>17310</v>
      </c>
      <c r="N698">
        <v>2596.5</v>
      </c>
      <c r="O698">
        <v>14713.5</v>
      </c>
      <c r="P698">
        <v>8655</v>
      </c>
      <c r="Q698">
        <v>6058.5</v>
      </c>
      <c r="R698" s="53">
        <v>41821</v>
      </c>
      <c r="S698">
        <v>7</v>
      </c>
      <c r="T698" t="s">
        <v>200</v>
      </c>
      <c r="U698">
        <v>2014</v>
      </c>
    </row>
    <row r="699" spans="5:21" outlineLevel="1" x14ac:dyDescent="0.25">
      <c r="E699" t="s">
        <v>193</v>
      </c>
      <c r="F699" t="e" vm="28">
        <v>#VALUE!</v>
      </c>
      <c r="G699" t="e" cm="1" vm="29">
        <f t="array" ref="G699">_FV(PivotData[[#This Row],[Country]],"Image")</f>
        <v>#VALUE!</v>
      </c>
      <c r="H699" t="s">
        <v>209</v>
      </c>
      <c r="I699" t="s">
        <v>215</v>
      </c>
      <c r="J699">
        <v>492</v>
      </c>
      <c r="K699">
        <v>250</v>
      </c>
      <c r="L699">
        <v>15</v>
      </c>
      <c r="M699">
        <v>7380</v>
      </c>
      <c r="N699">
        <v>1107</v>
      </c>
      <c r="O699">
        <v>6273</v>
      </c>
      <c r="P699">
        <v>4920</v>
      </c>
      <c r="Q699">
        <v>1353</v>
      </c>
      <c r="R699" s="53">
        <v>41821</v>
      </c>
      <c r="S699">
        <v>7</v>
      </c>
      <c r="T699" t="s">
        <v>200</v>
      </c>
      <c r="U699">
        <v>2014</v>
      </c>
    </row>
    <row r="700" spans="5:21" outlineLevel="1" x14ac:dyDescent="0.25">
      <c r="E700" t="s">
        <v>189</v>
      </c>
      <c r="F700" t="e" vm="34">
        <v>#VALUE!</v>
      </c>
      <c r="G700" t="e" cm="1" vm="35">
        <f t="array" ref="G700">_FV(PivotData[[#This Row],[Country]],"Image")</f>
        <v>#VALUE!</v>
      </c>
      <c r="H700" t="s">
        <v>209</v>
      </c>
      <c r="I700" t="s">
        <v>215</v>
      </c>
      <c r="J700">
        <v>267</v>
      </c>
      <c r="K700">
        <v>250</v>
      </c>
      <c r="L700">
        <v>20</v>
      </c>
      <c r="M700">
        <v>5340</v>
      </c>
      <c r="N700">
        <v>801</v>
      </c>
      <c r="O700">
        <v>4539</v>
      </c>
      <c r="P700">
        <v>2670</v>
      </c>
      <c r="Q700">
        <v>1869</v>
      </c>
      <c r="R700" s="53">
        <v>41548</v>
      </c>
      <c r="S700">
        <v>10</v>
      </c>
      <c r="T700" t="s">
        <v>204</v>
      </c>
      <c r="U700">
        <v>2013</v>
      </c>
    </row>
    <row r="701" spans="5:21" outlineLevel="1" x14ac:dyDescent="0.25">
      <c r="E701" t="s">
        <v>193</v>
      </c>
      <c r="F701" t="e" vm="28">
        <v>#VALUE!</v>
      </c>
      <c r="G701" t="e" cm="1" vm="29">
        <f t="array" ref="G701">_FV(PivotData[[#This Row],[Country]],"Image")</f>
        <v>#VALUE!</v>
      </c>
      <c r="H701" t="s">
        <v>209</v>
      </c>
      <c r="I701" t="s">
        <v>215</v>
      </c>
      <c r="J701">
        <v>1175</v>
      </c>
      <c r="K701">
        <v>250</v>
      </c>
      <c r="L701">
        <v>15</v>
      </c>
      <c r="M701">
        <v>17625</v>
      </c>
      <c r="N701">
        <v>2643.75</v>
      </c>
      <c r="O701">
        <v>14981.25</v>
      </c>
      <c r="P701">
        <v>11750</v>
      </c>
      <c r="Q701">
        <v>3231.25</v>
      </c>
      <c r="R701" s="53">
        <v>41913</v>
      </c>
      <c r="S701">
        <v>10</v>
      </c>
      <c r="T701" t="s">
        <v>204</v>
      </c>
      <c r="U701">
        <v>2014</v>
      </c>
    </row>
    <row r="702" spans="5:21" outlineLevel="1" x14ac:dyDescent="0.25">
      <c r="E702" t="s">
        <v>199</v>
      </c>
      <c r="F702" t="e" vm="26">
        <v>#VALUE!</v>
      </c>
      <c r="G702" t="e" cm="1" vm="27">
        <f t="array" ref="G702">_FV(PivotData[[#This Row],[Country]],"Image")</f>
        <v>#VALUE!</v>
      </c>
      <c r="H702" t="s">
        <v>209</v>
      </c>
      <c r="I702" t="s">
        <v>215</v>
      </c>
      <c r="J702">
        <v>2954</v>
      </c>
      <c r="K702">
        <v>250</v>
      </c>
      <c r="L702">
        <v>125</v>
      </c>
      <c r="M702">
        <v>369250</v>
      </c>
      <c r="N702">
        <v>55387.5</v>
      </c>
      <c r="O702">
        <v>313862.5</v>
      </c>
      <c r="P702">
        <v>354480</v>
      </c>
      <c r="Q702">
        <v>-40617.5</v>
      </c>
      <c r="R702" s="53">
        <v>41579</v>
      </c>
      <c r="S702">
        <v>11</v>
      </c>
      <c r="T702" t="s">
        <v>207</v>
      </c>
      <c r="U702">
        <v>2013</v>
      </c>
    </row>
    <row r="703" spans="5:21" outlineLevel="1" x14ac:dyDescent="0.25">
      <c r="E703" t="s">
        <v>199</v>
      </c>
      <c r="F703" t="e" vm="28">
        <v>#VALUE!</v>
      </c>
      <c r="G703" t="e" cm="1" vm="29">
        <f t="array" ref="G703">_FV(PivotData[[#This Row],[Country]],"Image")</f>
        <v>#VALUE!</v>
      </c>
      <c r="H703" t="s">
        <v>209</v>
      </c>
      <c r="I703" t="s">
        <v>215</v>
      </c>
      <c r="J703">
        <v>552</v>
      </c>
      <c r="K703">
        <v>250</v>
      </c>
      <c r="L703">
        <v>125</v>
      </c>
      <c r="M703">
        <v>69000</v>
      </c>
      <c r="N703">
        <v>10350</v>
      </c>
      <c r="O703">
        <v>58650</v>
      </c>
      <c r="P703">
        <v>66240</v>
      </c>
      <c r="Q703">
        <v>-7590</v>
      </c>
      <c r="R703" s="53">
        <v>41944</v>
      </c>
      <c r="S703">
        <v>11</v>
      </c>
      <c r="T703" t="s">
        <v>207</v>
      </c>
      <c r="U703">
        <v>2014</v>
      </c>
    </row>
    <row r="704" spans="5:21" outlineLevel="1" x14ac:dyDescent="0.25">
      <c r="E704" t="s">
        <v>189</v>
      </c>
      <c r="F704" t="e" vm="30">
        <v>#VALUE!</v>
      </c>
      <c r="G704" t="e" cm="1" vm="31">
        <f t="array" ref="G704">_FV(PivotData[[#This Row],[Country]],"Image")</f>
        <v>#VALUE!</v>
      </c>
      <c r="H704" t="s">
        <v>209</v>
      </c>
      <c r="I704" t="s">
        <v>215</v>
      </c>
      <c r="J704">
        <v>293</v>
      </c>
      <c r="K704">
        <v>250</v>
      </c>
      <c r="L704">
        <v>20</v>
      </c>
      <c r="M704">
        <v>5860</v>
      </c>
      <c r="N704">
        <v>879</v>
      </c>
      <c r="O704">
        <v>4981</v>
      </c>
      <c r="P704">
        <v>2930</v>
      </c>
      <c r="Q704">
        <v>2051</v>
      </c>
      <c r="R704" s="53">
        <v>41974</v>
      </c>
      <c r="S704">
        <v>12</v>
      </c>
      <c r="T704" t="s">
        <v>195</v>
      </c>
      <c r="U704">
        <v>2014</v>
      </c>
    </row>
    <row r="705" spans="2:23" outlineLevel="1" x14ac:dyDescent="0.25">
      <c r="E705" t="s">
        <v>201</v>
      </c>
      <c r="F705" t="e" vm="30">
        <v>#VALUE!</v>
      </c>
      <c r="G705" t="e" cm="1" vm="31">
        <f t="array" ref="G705">_FV(PivotData[[#This Row],[Country]],"Image")</f>
        <v>#VALUE!</v>
      </c>
      <c r="H705" t="s">
        <v>211</v>
      </c>
      <c r="I705" t="s">
        <v>215</v>
      </c>
      <c r="J705">
        <v>2475</v>
      </c>
      <c r="K705">
        <v>260</v>
      </c>
      <c r="L705">
        <v>300</v>
      </c>
      <c r="M705">
        <v>742500</v>
      </c>
      <c r="N705">
        <v>111375</v>
      </c>
      <c r="O705">
        <v>631125</v>
      </c>
      <c r="P705">
        <v>618750</v>
      </c>
      <c r="Q705">
        <v>12375</v>
      </c>
      <c r="R705" s="53">
        <v>41699</v>
      </c>
      <c r="S705">
        <v>3</v>
      </c>
      <c r="T705" t="s">
        <v>197</v>
      </c>
      <c r="U705">
        <v>2014</v>
      </c>
    </row>
    <row r="706" spans="2:23" outlineLevel="1" x14ac:dyDescent="0.25">
      <c r="E706" t="s">
        <v>201</v>
      </c>
      <c r="F706" t="e" vm="32">
        <v>#VALUE!</v>
      </c>
      <c r="G706" t="e" cm="1" vm="33">
        <f t="array" ref="G706">_FV(PivotData[[#This Row],[Country]],"Image")</f>
        <v>#VALUE!</v>
      </c>
      <c r="H706" t="s">
        <v>211</v>
      </c>
      <c r="I706" t="s">
        <v>215</v>
      </c>
      <c r="J706">
        <v>546</v>
      </c>
      <c r="K706">
        <v>260</v>
      </c>
      <c r="L706">
        <v>300</v>
      </c>
      <c r="M706">
        <v>163800</v>
      </c>
      <c r="N706">
        <v>24570</v>
      </c>
      <c r="O706">
        <v>139230</v>
      </c>
      <c r="P706">
        <v>136500</v>
      </c>
      <c r="Q706">
        <v>2730</v>
      </c>
      <c r="R706" s="53">
        <v>41913</v>
      </c>
      <c r="S706">
        <v>10</v>
      </c>
      <c r="T706" t="s">
        <v>204</v>
      </c>
      <c r="U706">
        <v>2014</v>
      </c>
    </row>
    <row r="707" spans="2:23" outlineLevel="1" x14ac:dyDescent="0.25">
      <c r="E707" t="s">
        <v>189</v>
      </c>
      <c r="F707" t="e" vm="32">
        <v>#VALUE!</v>
      </c>
      <c r="G707" t="e" cm="1" vm="33">
        <f t="array" ref="G707">_FV(PivotData[[#This Row],[Country]],"Image")</f>
        <v>#VALUE!</v>
      </c>
      <c r="H707" t="s">
        <v>196</v>
      </c>
      <c r="I707" t="s">
        <v>215</v>
      </c>
      <c r="J707">
        <v>1368</v>
      </c>
      <c r="K707">
        <v>5</v>
      </c>
      <c r="L707">
        <v>7</v>
      </c>
      <c r="M707">
        <v>9576</v>
      </c>
      <c r="N707">
        <v>1436.4</v>
      </c>
      <c r="O707">
        <v>8139.6</v>
      </c>
      <c r="P707">
        <v>6840</v>
      </c>
      <c r="Q707">
        <v>1299.6000000000004</v>
      </c>
      <c r="R707" s="53">
        <v>41671</v>
      </c>
      <c r="S707">
        <v>2</v>
      </c>
      <c r="T707" t="s">
        <v>206</v>
      </c>
      <c r="U707">
        <v>2014</v>
      </c>
    </row>
    <row r="708" spans="2:23" outlineLevel="1" x14ac:dyDescent="0.25">
      <c r="E708" t="s">
        <v>189</v>
      </c>
      <c r="F708" t="e" vm="26">
        <v>#VALUE!</v>
      </c>
      <c r="G708" t="e" cm="1" vm="27">
        <f t="array" ref="G708">_FV(PivotData[[#This Row],[Country]],"Image")</f>
        <v>#VALUE!</v>
      </c>
      <c r="H708" t="s">
        <v>205</v>
      </c>
      <c r="I708" t="s">
        <v>215</v>
      </c>
      <c r="J708">
        <v>723</v>
      </c>
      <c r="K708">
        <v>10</v>
      </c>
      <c r="L708">
        <v>7</v>
      </c>
      <c r="M708">
        <v>5061</v>
      </c>
      <c r="N708">
        <v>759.15000000000009</v>
      </c>
      <c r="O708">
        <v>4301.8500000000004</v>
      </c>
      <c r="P708">
        <v>3615</v>
      </c>
      <c r="Q708">
        <v>686.85000000000014</v>
      </c>
      <c r="R708" s="53">
        <v>41730</v>
      </c>
      <c r="S708">
        <v>4</v>
      </c>
      <c r="T708" t="s">
        <v>210</v>
      </c>
      <c r="U708">
        <v>2014</v>
      </c>
    </row>
    <row r="709" spans="2:23" outlineLevel="1" x14ac:dyDescent="0.25">
      <c r="E709" t="s">
        <v>198</v>
      </c>
      <c r="F709" t="e" vm="34">
        <v>#VALUE!</v>
      </c>
      <c r="G709" t="e" cm="1" vm="35">
        <f t="array" ref="G709">_FV(PivotData[[#This Row],[Country]],"Image")</f>
        <v>#VALUE!</v>
      </c>
      <c r="H709" t="s">
        <v>209</v>
      </c>
      <c r="I709" t="s">
        <v>215</v>
      </c>
      <c r="J709">
        <v>1806</v>
      </c>
      <c r="K709">
        <v>250</v>
      </c>
      <c r="L709">
        <v>12</v>
      </c>
      <c r="M709">
        <v>21672</v>
      </c>
      <c r="N709">
        <v>3250.8</v>
      </c>
      <c r="O709">
        <v>18421.2</v>
      </c>
      <c r="P709">
        <v>5418</v>
      </c>
      <c r="Q709">
        <v>13003.2</v>
      </c>
      <c r="R709" s="53">
        <v>41760</v>
      </c>
      <c r="S709">
        <v>5</v>
      </c>
      <c r="T709" t="s">
        <v>213</v>
      </c>
      <c r="U709">
        <v>2014</v>
      </c>
    </row>
    <row r="710" spans="2:23" outlineLevel="1" x14ac:dyDescent="0.25"/>
    <row r="711" spans="2:23" outlineLevel="1" x14ac:dyDescent="0.25"/>
    <row r="712" spans="2:23" ht="16" thickBot="1" x14ac:dyDescent="0.4">
      <c r="B712" s="39">
        <f>MAX($B$4:$B711)+1</f>
        <v>2</v>
      </c>
      <c r="C712" s="1" t="s">
        <v>217</v>
      </c>
      <c r="D712" s="1"/>
      <c r="E712" s="1"/>
      <c r="F712" s="1"/>
      <c r="G712" s="1"/>
      <c r="H712" s="1"/>
      <c r="I712" s="1"/>
      <c r="J712" s="1"/>
      <c r="K712" s="1"/>
      <c r="L712" s="1"/>
      <c r="M712" s="1"/>
      <c r="N712" s="1"/>
      <c r="O712" s="1"/>
      <c r="P712" s="1"/>
      <c r="Q712" s="1"/>
      <c r="R712" s="1"/>
      <c r="S712" s="1"/>
      <c r="T712" s="1"/>
      <c r="U712" s="1"/>
      <c r="V712" s="1"/>
      <c r="W712" s="1"/>
    </row>
    <row r="713" spans="2:23" ht="12" thickTop="1" x14ac:dyDescent="0.25"/>
  </sheetData>
  <mergeCells count="1">
    <mergeCell ref="A3:D3"/>
  </mergeCells>
  <hyperlinks>
    <hyperlink ref="A3" location="HL_Navigator" display="Navigator" xr:uid="{5113EDE0-A978-4CA6-A455-97AAB916C9D3}"/>
    <hyperlink ref="A3:D3" location="HL_Navigator" tooltip="Go to Navigator (Table of Contents)" display="Navigator" xr:uid="{D04A4AC2-47B2-45CD-B0FC-D2DC4CD8873C}"/>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F4F6-A88A-4158-8B25-E9F2681AEB3A}">
  <sheetPr codeName="Sheet12">
    <outlinePr summaryBelow="0"/>
  </sheetPr>
  <dimension ref="A1:W16"/>
  <sheetViews>
    <sheetView zoomScaleNormal="100" workbookViewId="0">
      <pane ySplit="3" topLeftCell="A4" activePane="bottomLeft" state="frozen"/>
      <selection pane="bottomLeft"/>
    </sheetView>
  </sheetViews>
  <sheetFormatPr defaultRowHeight="11.5" x14ac:dyDescent="0.25"/>
  <cols>
    <col min="1" max="5" width="3.69921875" customWidth="1"/>
    <col min="6" max="6" width="10.296875" bestFit="1" customWidth="1"/>
    <col min="7" max="7" width="12" bestFit="1" customWidth="1"/>
    <col min="8" max="8" width="15.3984375" bestFit="1" customWidth="1"/>
    <col min="9" max="11" width="10" bestFit="1" customWidth="1"/>
    <col min="12" max="12" width="10.296875" bestFit="1" customWidth="1"/>
  </cols>
  <sheetData>
    <row r="1" spans="1:23" ht="20" x14ac:dyDescent="0.4">
      <c r="A1" s="37" t="str">
        <f ca="1">IF(ISERROR(RIGHT(CELL("filename",A1),LEN(CELL("filename",A1))-FIND("]",CELL("filename",A1)))),
"",
RIGHT(CELL("filename",A1),LEN(CELL("filename",A1))-FIND("]",CELL("filename",A1))))</f>
        <v>Flags in PivotTable</v>
      </c>
    </row>
    <row r="2" spans="1:23" ht="17.5" x14ac:dyDescent="0.35">
      <c r="A2" s="38" t="str">
        <f ca="1">Model_Name</f>
        <v>SP Excel and Pictures.xlsx</v>
      </c>
    </row>
    <row r="3" spans="1:23" x14ac:dyDescent="0.25">
      <c r="A3" s="57" t="s">
        <v>0</v>
      </c>
      <c r="B3" s="57"/>
      <c r="C3" s="57"/>
      <c r="D3" s="57"/>
    </row>
    <row r="5" spans="1:23" ht="16" thickBot="1" x14ac:dyDescent="0.4">
      <c r="B5" s="39">
        <f>MAX($B$4:$B4)+1</f>
        <v>1</v>
      </c>
      <c r="C5" s="1" t="s">
        <v>222</v>
      </c>
      <c r="D5" s="1"/>
      <c r="E5" s="1"/>
      <c r="F5" s="1"/>
      <c r="G5" s="1"/>
      <c r="H5" s="1"/>
      <c r="I5" s="1"/>
      <c r="J5" s="1"/>
      <c r="K5" s="1"/>
      <c r="L5" s="1"/>
      <c r="M5" s="1"/>
      <c r="N5" s="1"/>
      <c r="O5" s="1"/>
      <c r="P5" s="1"/>
      <c r="Q5" s="1"/>
      <c r="R5" s="1"/>
      <c r="S5" s="1"/>
      <c r="T5" s="1"/>
      <c r="U5" s="1"/>
      <c r="V5" s="1"/>
      <c r="W5" s="1"/>
    </row>
    <row r="6" spans="1:23" ht="12" thickTop="1" x14ac:dyDescent="0.25"/>
    <row r="7" spans="1:23" ht="16.5" x14ac:dyDescent="0.35">
      <c r="C7" s="2" t="s">
        <v>223</v>
      </c>
    </row>
    <row r="10" spans="1:23" x14ac:dyDescent="0.25">
      <c r="F10" s="54" t="s">
        <v>216</v>
      </c>
      <c r="G10" t="s">
        <v>220</v>
      </c>
      <c r="H10" t="s">
        <v>221</v>
      </c>
    </row>
    <row r="11" spans="1:23" x14ac:dyDescent="0.25">
      <c r="F11" t="e" vm="36">
        <v>#VALUE!</v>
      </c>
      <c r="G11" s="55">
        <v>24887654.885000005</v>
      </c>
      <c r="H11" s="55">
        <v>247428.5</v>
      </c>
    </row>
    <row r="12" spans="1:23" x14ac:dyDescent="0.25">
      <c r="F12" t="e" vm="37">
        <v>#VALUE!</v>
      </c>
      <c r="G12" s="55">
        <v>24354172.280000009</v>
      </c>
      <c r="H12" s="55">
        <v>240931</v>
      </c>
    </row>
    <row r="13" spans="1:23" x14ac:dyDescent="0.25">
      <c r="F13" t="e" vm="38">
        <v>#VALUE!</v>
      </c>
      <c r="G13" s="55">
        <v>23505340.820000011</v>
      </c>
      <c r="H13" s="55">
        <v>201494</v>
      </c>
    </row>
    <row r="14" spans="1:23" x14ac:dyDescent="0.25">
      <c r="F14" t="e" vm="39">
        <v>#VALUE!</v>
      </c>
      <c r="G14" s="55">
        <v>20949352.109999999</v>
      </c>
      <c r="H14" s="55">
        <v>203325</v>
      </c>
    </row>
    <row r="15" spans="1:23" x14ac:dyDescent="0.25">
      <c r="F15" t="e" vm="40">
        <v>#VALUE!</v>
      </c>
      <c r="G15" s="55">
        <v>25029830.165000014</v>
      </c>
      <c r="H15" s="55">
        <v>232627.5</v>
      </c>
    </row>
    <row r="16" spans="1:23" x14ac:dyDescent="0.25">
      <c r="F16" t="s">
        <v>218</v>
      </c>
      <c r="G16" s="55">
        <v>118726350.26000005</v>
      </c>
      <c r="H16" s="55">
        <v>1125806</v>
      </c>
    </row>
  </sheetData>
  <mergeCells count="1">
    <mergeCell ref="A3:D3"/>
  </mergeCells>
  <hyperlinks>
    <hyperlink ref="A3" location="HL_Navigator" display="Navigator" xr:uid="{D3158E5F-E678-4951-809C-3DFB7E907995}"/>
    <hyperlink ref="A3:D3" location="HL_Navigator" tooltip="Go to Navigator (Table of Contents)" display="Navigator" xr:uid="{494AB535-F84E-48DC-B437-0CE52195E7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8d06b-05e3-4c65-85ba-22cd93c7683f">
      <Terms xmlns="http://schemas.microsoft.com/office/infopath/2007/PartnerControls"/>
    </lcf76f155ced4ddcb4097134ff3c332f>
    <TaxCatchAll xmlns="ac914b5e-6dd4-4de9-b905-57df3d5402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FE75ECA439A049B41314814B7E4B57" ma:contentTypeVersion="18" ma:contentTypeDescription="Create a new document." ma:contentTypeScope="" ma:versionID="2065a112f9ac8af0572f0fe5183967ae">
  <xsd:schema xmlns:xsd="http://www.w3.org/2001/XMLSchema" xmlns:xs="http://www.w3.org/2001/XMLSchema" xmlns:p="http://schemas.microsoft.com/office/2006/metadata/properties" xmlns:ns2="ff58d06b-05e3-4c65-85ba-22cd93c7683f" xmlns:ns3="ac914b5e-6dd4-4de9-b905-57df3d54023d" targetNamespace="http://schemas.microsoft.com/office/2006/metadata/properties" ma:root="true" ma:fieldsID="0af206870a95402b1da570ef0bccdd5c" ns2:_="" ns3:_="">
    <xsd:import namespace="ff58d06b-05e3-4c65-85ba-22cd93c7683f"/>
    <xsd:import namespace="ac914b5e-6dd4-4de9-b905-57df3d5402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8d06b-05e3-4c65-85ba-22cd93c768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a3f6a92-6300-485e-b0cc-b70aa89c14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914b5e-6dd4-4de9-b905-57df3d54023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0b4198c-4b14-49cc-8beb-9042bcb4eee8}" ma:internalName="TaxCatchAll" ma:showField="CatchAllData" ma:web="ac914b5e-6dd4-4de9-b905-57df3d540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A619791-D556-4F22-833E-9B506B249334}">
  <ds:schemaRefs>
    <ds:schemaRef ds:uri="http://schemas.microsoft.com/office/2006/metadata/properties"/>
    <ds:schemaRef ds:uri="http://schemas.microsoft.com/office/infopath/2007/PartnerControls"/>
    <ds:schemaRef ds:uri="ff58d06b-05e3-4c65-85ba-22cd93c7683f"/>
    <ds:schemaRef ds:uri="ac914b5e-6dd4-4de9-b905-57df3d54023d"/>
  </ds:schemaRefs>
</ds:datastoreItem>
</file>

<file path=customXml/itemProps2.xml><?xml version="1.0" encoding="utf-8"?>
<ds:datastoreItem xmlns:ds="http://schemas.openxmlformats.org/officeDocument/2006/customXml" ds:itemID="{4F4E4C38-BF52-4BF4-B7C4-8E4875C370BE}">
  <ds:schemaRefs>
    <ds:schemaRef ds:uri="http://schemas.microsoft.com/sharepoint/v3/contenttype/forms"/>
  </ds:schemaRefs>
</ds:datastoreItem>
</file>

<file path=customXml/itemProps3.xml><?xml version="1.0" encoding="utf-8"?>
<ds:datastoreItem xmlns:ds="http://schemas.openxmlformats.org/officeDocument/2006/customXml" ds:itemID="{024F6559-2BB2-4CE5-B9D6-7E78869FA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8d06b-05e3-4c65-85ba-22cd93c7683f"/>
    <ds:schemaRef ds:uri="ac914b5e-6dd4-4de9-b905-57df3d5402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7AA0FF-919E-4487-81A4-C0B8D697E0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Cover</vt:lpstr>
      <vt:lpstr>Navigator</vt:lpstr>
      <vt:lpstr>Style Guide</vt:lpstr>
      <vt:lpstr>Model Parameters</vt:lpstr>
      <vt:lpstr>Get Data from Picture</vt:lpstr>
      <vt:lpstr>Picture in Cell</vt:lpstr>
      <vt:lpstr>Sizing</vt:lpstr>
      <vt:lpstr>Formatting</vt:lpstr>
      <vt:lpstr>Chinese Zodiac</vt:lpstr>
      <vt:lpstr>Large Image</vt:lpstr>
      <vt:lpstr>IMAGE</vt:lpstr>
      <vt:lpstr>PivotTable</vt:lpstr>
      <vt:lpstr>Flags in PivotTable</vt:lpstr>
      <vt:lpstr>Client_Name</vt:lpstr>
      <vt:lpstr>Days_in_Year</vt:lpstr>
      <vt:lpstr>HL_1</vt:lpstr>
      <vt:lpstr>HL_10</vt:lpstr>
      <vt:lpstr>HL_11</vt:lpstr>
      <vt:lpstr>HL_12</vt:lpstr>
      <vt:lpstr>HL_13</vt:lpstr>
      <vt:lpstr>HL_3</vt:lpstr>
      <vt:lpstr>HL_4</vt:lpstr>
      <vt:lpstr>HL_5</vt:lpstr>
      <vt:lpstr>HL_6</vt:lpstr>
      <vt:lpstr>HL_7</vt:lpstr>
      <vt:lpstr>HL_8</vt:lpstr>
      <vt:lpstr>HL_9</vt:lpstr>
      <vt:lpstr>HL_Model_Parameters</vt:lpstr>
      <vt:lpstr>HL_Navigator</vt:lpstr>
      <vt:lpstr>Model_Name</vt:lpstr>
      <vt:lpstr>Months_in_Half_Yr</vt:lpstr>
      <vt:lpstr>Months_in_Month</vt:lpstr>
      <vt:lpstr>Months_in_Qtr</vt:lpstr>
      <vt:lpstr>Months_in_Year</vt:lpstr>
      <vt:lpstr>Quarters_in_Year</vt:lpstr>
      <vt:lpstr>Rounding_Accuracy</vt:lpstr>
      <vt:lpstr>Thousand</vt:lpstr>
      <vt:lpstr>Very_Large_Number</vt:lpstr>
      <vt:lpstr>Very_Small_Number</vt:lpstr>
    </vt:vector>
  </TitlesOfParts>
  <Manager/>
  <Company>SumProduct Pty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Liam</dc:creator>
  <cp:keywords/>
  <dc:description/>
  <cp:lastModifiedBy>Oliver Rowe</cp:lastModifiedBy>
  <cp:revision/>
  <dcterms:created xsi:type="dcterms:W3CDTF">2012-10-20T20:39:47Z</dcterms:created>
  <dcterms:modified xsi:type="dcterms:W3CDTF">2024-05-20T13:29:27Z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0x01010015FE75ECA439A049B41314814B7E4B57</vt:lpwstr>
  </property>
  <property fmtid="{D5CDD505-2E9C-101B-9397-08002B2CF9AE}" pid="3" name="MediaServiceImageTags">
    <vt:lpwstr/>
  </property>
</Properties>
</file>