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ain\Spreadsheet Doctor\AICPA\Doctor 014 - OFFSET for Depreciation\"/>
    </mc:Choice>
  </mc:AlternateContent>
  <xr:revisionPtr revIDLastSave="0" documentId="13_ncr:1_{BF1DF6B9-6B80-49F0-BDF6-3CA2EC39E57A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Cover" sheetId="1" r:id="rId1"/>
    <sheet name="Navigator" sheetId="3" r:id="rId2"/>
    <sheet name="Style Guide" sheetId="4" r:id="rId3"/>
    <sheet name="Depreciation Calculation" sheetId="10" r:id="rId4"/>
    <sheet name="Model Parameters" sheetId="2" r:id="rId5"/>
    <sheet name="Timing" sheetId="6" r:id="rId6"/>
    <sheet name="Error Checks" sheetId="5" r:id="rId7"/>
  </sheets>
  <definedNames>
    <definedName name="BC_Capex">'Depreciation Calculation'!$I$21</definedName>
    <definedName name="Client_Name">'Model Parameters'!$G$12</definedName>
    <definedName name="Days_in_Year">'Model Parameters'!$G$19</definedName>
    <definedName name="Days_in_Yr">'Model Parameters'!$G$19</definedName>
    <definedName name="Depn_Rate">'Depreciation Calculation'!$H$17</definedName>
    <definedName name="Economic_Life">'Depreciation Calculation'!$H$15</definedName>
    <definedName name="Example_Reporting_Month">Timing!$H$19</definedName>
    <definedName name="HL_1">Cover!$A$3</definedName>
    <definedName name="HL_3">'Style Guide'!$A$3</definedName>
    <definedName name="HL_4">'Depreciation Calculation'!$A$3</definedName>
    <definedName name="HL_5" localSheetId="3">'Depreciation Calculation'!$A$3</definedName>
    <definedName name="HL_5">'Model Parameters'!$A$3</definedName>
    <definedName name="HL_6">Timing!$A$3</definedName>
    <definedName name="HL_7">'Error Checks'!$A$3</definedName>
    <definedName name="HL_8">'Error Checks'!$A$3</definedName>
    <definedName name="HL_Depn_Check">'Depreciation Calculation'!$I$59</definedName>
    <definedName name="HL_Model_Parameters">'Model Parameters'!$A$5</definedName>
    <definedName name="HL_Navigator">Navigator!$A$1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Months_Per_Year">Timing!$H$23</definedName>
    <definedName name="Overall_Error_Check">'Error Checks'!$I$17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10" l="1"/>
  <c r="J19" i="10" l="1"/>
  <c r="K19" i="10" s="1"/>
  <c r="L19" i="10" s="1"/>
  <c r="M19" i="10" s="1"/>
  <c r="N19" i="10" s="1"/>
  <c r="O19" i="10" s="1"/>
  <c r="P19" i="10" s="1"/>
  <c r="Q19" i="10" s="1"/>
  <c r="R19" i="10" s="1"/>
  <c r="S19" i="10" s="1"/>
  <c r="T19" i="10" s="1"/>
  <c r="U19" i="10" s="1"/>
  <c r="H15" i="6" l="1"/>
  <c r="K50" i="10"/>
  <c r="O50" i="10"/>
  <c r="Q50" i="10"/>
  <c r="R50" i="10"/>
  <c r="J50" i="10"/>
  <c r="H17" i="10"/>
  <c r="O54" i="10" s="1"/>
  <c r="K52" i="10"/>
  <c r="L52" i="10"/>
  <c r="M52" i="10"/>
  <c r="N52" i="10"/>
  <c r="O52" i="10"/>
  <c r="P52" i="10"/>
  <c r="Q52" i="10"/>
  <c r="R52" i="10"/>
  <c r="S52" i="10"/>
  <c r="T52" i="10"/>
  <c r="U52" i="10"/>
  <c r="J52" i="10"/>
  <c r="E52" i="10"/>
  <c r="J48" i="10"/>
  <c r="K48" i="10" s="1"/>
  <c r="L48" i="10" s="1"/>
  <c r="M48" i="10" s="1"/>
  <c r="N48" i="10" s="1"/>
  <c r="O48" i="10" s="1"/>
  <c r="P48" i="10" s="1"/>
  <c r="Q48" i="10" s="1"/>
  <c r="R48" i="10" s="1"/>
  <c r="S48" i="10" s="1"/>
  <c r="T48" i="10" s="1"/>
  <c r="U48" i="10" s="1"/>
  <c r="U50" i="10" s="1"/>
  <c r="J28" i="10"/>
  <c r="J34" i="10" s="1"/>
  <c r="H31" i="10"/>
  <c r="E40" i="10"/>
  <c r="H40" i="10" s="1"/>
  <c r="E41" i="10"/>
  <c r="H41" i="10" s="1"/>
  <c r="E31" i="10"/>
  <c r="E32" i="10"/>
  <c r="H32" i="10" s="1"/>
  <c r="E33" i="10"/>
  <c r="H33" i="10" s="1"/>
  <c r="E34" i="10"/>
  <c r="H34" i="10" s="1"/>
  <c r="E35" i="10"/>
  <c r="H35" i="10" s="1"/>
  <c r="E36" i="10"/>
  <c r="H36" i="10" s="1"/>
  <c r="E37" i="10"/>
  <c r="H37" i="10" s="1"/>
  <c r="E38" i="10"/>
  <c r="H38" i="10" s="1"/>
  <c r="E39" i="10"/>
  <c r="H39" i="10" s="1"/>
  <c r="E30" i="10"/>
  <c r="H30" i="10" s="1"/>
  <c r="J39" i="10" l="1"/>
  <c r="J37" i="10"/>
  <c r="J33" i="10"/>
  <c r="J40" i="10"/>
  <c r="J32" i="10"/>
  <c r="J31" i="10"/>
  <c r="K31" i="10" s="1"/>
  <c r="K28" i="10"/>
  <c r="T50" i="10"/>
  <c r="J41" i="10"/>
  <c r="S50" i="10"/>
  <c r="J38" i="10"/>
  <c r="P50" i="10"/>
  <c r="J36" i="10"/>
  <c r="N50" i="10"/>
  <c r="J35" i="10"/>
  <c r="M50" i="10"/>
  <c r="L50" i="10"/>
  <c r="J30" i="10"/>
  <c r="K30" i="10" s="1"/>
  <c r="J56" i="10"/>
  <c r="U54" i="10"/>
  <c r="N54" i="10"/>
  <c r="M54" i="10"/>
  <c r="S54" i="10"/>
  <c r="K54" i="10"/>
  <c r="R54" i="10"/>
  <c r="T54" i="10"/>
  <c r="L54" i="10"/>
  <c r="Q54" i="10"/>
  <c r="P54" i="10"/>
  <c r="H54" i="10"/>
  <c r="B11" i="10"/>
  <c r="A1" i="10"/>
  <c r="C11" i="10" s="1"/>
  <c r="K38" i="10" l="1"/>
  <c r="K41" i="10"/>
  <c r="K39" i="10"/>
  <c r="K36" i="10"/>
  <c r="K33" i="10"/>
  <c r="K34" i="10"/>
  <c r="K37" i="10"/>
  <c r="K32" i="10"/>
  <c r="K40" i="10"/>
  <c r="K35" i="10"/>
  <c r="L28" i="10"/>
  <c r="L31" i="10" s="1"/>
  <c r="R56" i="10"/>
  <c r="S56" i="10"/>
  <c r="O56" i="10"/>
  <c r="L56" i="10"/>
  <c r="M56" i="10"/>
  <c r="T56" i="10"/>
  <c r="U56" i="10"/>
  <c r="N56" i="10"/>
  <c r="P56" i="10"/>
  <c r="Q56" i="10"/>
  <c r="K56" i="10"/>
  <c r="J9" i="6"/>
  <c r="H21" i="6"/>
  <c r="I19" i="6"/>
  <c r="L30" i="10" l="1"/>
  <c r="M28" i="10"/>
  <c r="M31" i="10" s="1"/>
  <c r="L38" i="10"/>
  <c r="L41" i="10"/>
  <c r="L40" i="10"/>
  <c r="L36" i="10"/>
  <c r="L33" i="10"/>
  <c r="L34" i="10"/>
  <c r="L39" i="10"/>
  <c r="L37" i="10"/>
  <c r="L35" i="10"/>
  <c r="L32" i="10"/>
  <c r="K9" i="6"/>
  <c r="J9" i="10"/>
  <c r="J6" i="6"/>
  <c r="N28" i="10" l="1"/>
  <c r="M35" i="10"/>
  <c r="M38" i="10"/>
  <c r="M41" i="10"/>
  <c r="M36" i="10"/>
  <c r="M40" i="10"/>
  <c r="M34" i="10"/>
  <c r="M37" i="10"/>
  <c r="M39" i="10"/>
  <c r="M33" i="10"/>
  <c r="M30" i="10"/>
  <c r="M32" i="10"/>
  <c r="L9" i="6"/>
  <c r="K9" i="10"/>
  <c r="J7" i="6"/>
  <c r="J6" i="10"/>
  <c r="O28" i="10" l="1"/>
  <c r="N35" i="10"/>
  <c r="N36" i="10"/>
  <c r="N40" i="10"/>
  <c r="N38" i="10"/>
  <c r="N41" i="10"/>
  <c r="N37" i="10"/>
  <c r="N39" i="10"/>
  <c r="N34" i="10"/>
  <c r="N33" i="10"/>
  <c r="N30" i="10"/>
  <c r="N31" i="10"/>
  <c r="O31" i="10" s="1"/>
  <c r="N32" i="10"/>
  <c r="O32" i="10" s="1"/>
  <c r="J43" i="10"/>
  <c r="J59" i="10" s="1"/>
  <c r="M9" i="6"/>
  <c r="L9" i="10"/>
  <c r="J7" i="10"/>
  <c r="J5" i="6"/>
  <c r="K6" i="6"/>
  <c r="P28" i="10" l="1"/>
  <c r="O41" i="10"/>
  <c r="O38" i="10"/>
  <c r="O40" i="10"/>
  <c r="O36" i="10"/>
  <c r="O37" i="10"/>
  <c r="O39" i="10"/>
  <c r="O35" i="10"/>
  <c r="O33" i="10"/>
  <c r="O30" i="10"/>
  <c r="O34" i="10"/>
  <c r="K43" i="10"/>
  <c r="K59" i="10" s="1"/>
  <c r="M9" i="10"/>
  <c r="N9" i="6"/>
  <c r="J5" i="10"/>
  <c r="K7" i="6"/>
  <c r="K6" i="10"/>
  <c r="P34" i="10" l="1"/>
  <c r="P33" i="10"/>
  <c r="Q28" i="10"/>
  <c r="P38" i="10"/>
  <c r="P41" i="10"/>
  <c r="P40" i="10"/>
  <c r="P39" i="10"/>
  <c r="P37" i="10"/>
  <c r="P36" i="10"/>
  <c r="Q36" i="10" s="1"/>
  <c r="P35" i="10"/>
  <c r="Q35" i="10" s="1"/>
  <c r="P32" i="10"/>
  <c r="Q32" i="10" s="1"/>
  <c r="P31" i="10"/>
  <c r="P30" i="10"/>
  <c r="Q30" i="10" s="1"/>
  <c r="L43" i="10"/>
  <c r="L59" i="10" s="1"/>
  <c r="O9" i="6"/>
  <c r="N9" i="10"/>
  <c r="K7" i="10"/>
  <c r="L6" i="6"/>
  <c r="K5" i="6"/>
  <c r="R35" i="10" l="1"/>
  <c r="R28" i="10"/>
  <c r="Q39" i="10"/>
  <c r="Q38" i="10"/>
  <c r="Q41" i="10"/>
  <c r="Q40" i="10"/>
  <c r="Q37" i="10"/>
  <c r="R37" i="10" s="1"/>
  <c r="Q33" i="10"/>
  <c r="R33" i="10" s="1"/>
  <c r="Q31" i="10"/>
  <c r="Q34" i="10"/>
  <c r="M43" i="10"/>
  <c r="M59" i="10" s="1"/>
  <c r="P9" i="6"/>
  <c r="O9" i="10"/>
  <c r="K5" i="10"/>
  <c r="L7" i="6"/>
  <c r="L6" i="10"/>
  <c r="B11" i="6"/>
  <c r="A1" i="6"/>
  <c r="S28" i="10" l="1"/>
  <c r="R39" i="10"/>
  <c r="R41" i="10"/>
  <c r="R40" i="10"/>
  <c r="R38" i="10"/>
  <c r="R36" i="10"/>
  <c r="R34" i="10"/>
  <c r="R32" i="10"/>
  <c r="S32" i="10" s="1"/>
  <c r="R31" i="10"/>
  <c r="R30" i="10"/>
  <c r="S30" i="10" s="1"/>
  <c r="N43" i="10"/>
  <c r="N59" i="10" s="1"/>
  <c r="P9" i="10"/>
  <c r="Q9" i="6"/>
  <c r="L7" i="10"/>
  <c r="M6" i="6"/>
  <c r="L5" i="6"/>
  <c r="A1" i="5"/>
  <c r="S31" i="10" l="1"/>
  <c r="S34" i="10"/>
  <c r="S38" i="10"/>
  <c r="T28" i="10"/>
  <c r="S40" i="10"/>
  <c r="S41" i="10"/>
  <c r="S39" i="10"/>
  <c r="T39" i="10" s="1"/>
  <c r="S37" i="10"/>
  <c r="T37" i="10" s="1"/>
  <c r="S36" i="10"/>
  <c r="T36" i="10" s="1"/>
  <c r="S35" i="10"/>
  <c r="T35" i="10" s="1"/>
  <c r="S33" i="10"/>
  <c r="T33" i="10" s="1"/>
  <c r="O43" i="10"/>
  <c r="O59" i="10" s="1"/>
  <c r="Q9" i="10"/>
  <c r="R9" i="6"/>
  <c r="L5" i="10"/>
  <c r="M7" i="6"/>
  <c r="M6" i="10"/>
  <c r="I37" i="4"/>
  <c r="U28" i="10" l="1"/>
  <c r="U39" i="10" s="1"/>
  <c r="T41" i="10"/>
  <c r="T40" i="10"/>
  <c r="U40" i="10" s="1"/>
  <c r="T30" i="10"/>
  <c r="U30" i="10" s="1"/>
  <c r="T34" i="10"/>
  <c r="T32" i="10"/>
  <c r="T38" i="10"/>
  <c r="U38" i="10" s="1"/>
  <c r="T31" i="10"/>
  <c r="U31" i="10" s="1"/>
  <c r="P43" i="10"/>
  <c r="P59" i="10" s="1"/>
  <c r="R9" i="10"/>
  <c r="S9" i="6"/>
  <c r="M7" i="10"/>
  <c r="M5" i="6"/>
  <c r="N6" i="6"/>
  <c r="A1" i="2"/>
  <c r="E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U41" i="10" l="1"/>
  <c r="U34" i="10"/>
  <c r="U37" i="10"/>
  <c r="U36" i="10"/>
  <c r="U35" i="10"/>
  <c r="U32" i="10"/>
  <c r="U33" i="10"/>
  <c r="Q43" i="10"/>
  <c r="Q59" i="10" s="1"/>
  <c r="S9" i="10"/>
  <c r="T9" i="6"/>
  <c r="A2" i="10"/>
  <c r="M5" i="10"/>
  <c r="N7" i="6"/>
  <c r="N6" i="10"/>
  <c r="A2" i="6"/>
  <c r="A2" i="2"/>
  <c r="A2" i="5"/>
  <c r="B56" i="4"/>
  <c r="A2" i="4"/>
  <c r="A2" i="3"/>
  <c r="C6" i="1"/>
  <c r="J8" i="6"/>
  <c r="K8" i="6"/>
  <c r="L8" i="6"/>
  <c r="M8" i="6"/>
  <c r="R43" i="10" l="1"/>
  <c r="R59" i="10" s="1"/>
  <c r="T9" i="10"/>
  <c r="U9" i="6"/>
  <c r="U9" i="10" s="1"/>
  <c r="L8" i="10"/>
  <c r="J8" i="10"/>
  <c r="K8" i="10"/>
  <c r="M8" i="10"/>
  <c r="N8" i="6"/>
  <c r="N5" i="6"/>
  <c r="O6" i="6"/>
  <c r="N7" i="10"/>
  <c r="S43" i="10" l="1"/>
  <c r="S59" i="10" s="1"/>
  <c r="N5" i="10"/>
  <c r="N8" i="10"/>
  <c r="O7" i="6"/>
  <c r="O6" i="10"/>
  <c r="T43" i="10" l="1"/>
  <c r="T59" i="10" s="1"/>
  <c r="U43" i="10"/>
  <c r="U59" i="10" s="1"/>
  <c r="O7" i="10"/>
  <c r="O5" i="6"/>
  <c r="P6" i="6"/>
  <c r="O8" i="6"/>
  <c r="I59" i="10" l="1"/>
  <c r="I12" i="5" s="1"/>
  <c r="I17" i="5" s="1"/>
  <c r="O8" i="10"/>
  <c r="O5" i="10"/>
  <c r="P6" i="10"/>
  <c r="P7" i="6"/>
  <c r="F4" i="10" l="1"/>
  <c r="F4" i="5"/>
  <c r="I4" i="2"/>
  <c r="G4" i="3"/>
  <c r="F4" i="6"/>
  <c r="I4" i="4"/>
  <c r="P8" i="6"/>
  <c r="P7" i="10"/>
  <c r="P5" i="6"/>
  <c r="Q6" i="6"/>
  <c r="P5" i="10" l="1"/>
  <c r="P8" i="10"/>
  <c r="Q7" i="6"/>
  <c r="Q6" i="10"/>
  <c r="Q8" i="6" l="1"/>
  <c r="Q7" i="10"/>
  <c r="Q5" i="6"/>
  <c r="R6" i="6"/>
  <c r="Q5" i="10" l="1"/>
  <c r="Q8" i="10"/>
  <c r="R7" i="6"/>
  <c r="R6" i="10"/>
  <c r="R5" i="6" l="1"/>
  <c r="S6" i="6"/>
  <c r="R8" i="6"/>
  <c r="R7" i="10"/>
  <c r="R8" i="10" l="1"/>
  <c r="R5" i="10"/>
  <c r="S7" i="6"/>
  <c r="S6" i="10"/>
  <c r="T6" i="6" l="1"/>
  <c r="S5" i="6"/>
  <c r="S8" i="6"/>
  <c r="S7" i="10"/>
  <c r="S8" i="10" l="1"/>
  <c r="S5" i="10"/>
  <c r="T6" i="10"/>
  <c r="T7" i="6"/>
  <c r="U6" i="6" l="1"/>
  <c r="T5" i="6"/>
  <c r="T8" i="6"/>
  <c r="T7" i="10"/>
  <c r="T8" i="10" l="1"/>
  <c r="T5" i="10"/>
  <c r="U6" i="10"/>
  <c r="U7" i="6"/>
  <c r="U8" i="6" l="1"/>
  <c r="U7" i="10"/>
  <c r="U5" i="6"/>
  <c r="U5" i="10" l="1"/>
  <c r="U8" i="10"/>
</calcChain>
</file>

<file path=xl/sharedStrings.xml><?xml version="1.0" encoding="utf-8"?>
<sst xmlns="http://schemas.openxmlformats.org/spreadsheetml/2006/main" count="155" uniqueCount="101">
  <si>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</si>
  <si>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</si>
  <si>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</si>
  <si>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</si>
  <si>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</si>
  <si>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</si>
  <si>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</si>
  <si>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</si>
  <si>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</si>
  <si>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</si>
  <si>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</si>
  <si>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</si>
  <si>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</si>
  <si>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</si>
  <si>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</si>
  <si>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</si>
  <si>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</si>
  <si>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</si>
  <si>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</si>
  <si>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</si>
  <si>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</si>
  <si>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</si>
  <si>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</si>
  <si>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</si>
  <si>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</si>
  <si>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</si>
  <si>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</si>
  <si>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</si>
  <si>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</si>
  <si>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</si>
  <si>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</si>
  <si>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</si>
  <si>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</si>
  <si>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</si>
  <si>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</si>
  <si>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</si>
  <si>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</si>
  <si>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</si>
  <si>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</si>
  <si>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</si>
  <si>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</si>
  <si>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</si>
  <si>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</si>
  <si>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</si>
  <si>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</si>
  <si>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</si>
  <si>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</si>
  <si>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</si>
  <si>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</si>
  <si>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</si>
  <si>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</si>
  <si>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</si>
  <si>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</si>
  <si>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</si>
  <si>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</si>
  <si>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</si>
  <si>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</si>
  <si>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</si>
  <si>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</si>
  <si>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</si>
  <si>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</si>
  <si>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</si>
  <si>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</si>
  <si>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</si>
  <si>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</si>
  <si>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</si>
  <si>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</si>
  <si>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</si>
  <si>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</si>
  <si>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</si>
  <si>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</si>
  <si>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</si>
  <si>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</si>
  <si>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</si>
  <si>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</si>
  <si>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</si>
  <si>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</si>
  <si>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</si>
  <si>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</si>
  <si>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</si>
  <si>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</si>
  <si>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</si>
  <si>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#</t>
  </si>
  <si>
    <t>£'000</t>
  </si>
  <si>
    <t>[1,0]</t>
  </si>
  <si>
    <t>Economic Life</t>
  </si>
  <si>
    <t>Years</t>
  </si>
  <si>
    <t>Annual Depreciation Rate</t>
  </si>
  <si>
    <t>%</t>
  </si>
  <si>
    <t>Capital Expenditure</t>
  </si>
  <si>
    <t>Depreciation Calculations</t>
  </si>
  <si>
    <t>Typical</t>
  </si>
  <si>
    <t>SUM(OFFSET) Method</t>
  </si>
  <si>
    <t>Depreciation Counter</t>
  </si>
  <si>
    <t>Annual Depreciation</t>
  </si>
  <si>
    <t>Depreciation Charge</t>
  </si>
  <si>
    <t>Depreciation Reconciles</t>
  </si>
  <si>
    <t>Depreciation Calculation</t>
  </si>
  <si>
    <t>How OFFSET can make depreciation calculations easier</t>
  </si>
  <si>
    <t>(and assist you in transposing data).</t>
  </si>
  <si>
    <t>SumProduct Pty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</si>
</sst>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ý&quot;;&quot;ý&quot;;&quot;þ&quot;"/>
    <numFmt numFmtId="167" formatCode="#,##0&quot;.&quot;"/>
    <numFmt numFmtId="168" formatCode="0.E+00"/>
    <numFmt numFmtId="169" formatCode=";;;"/>
    <numFmt numFmtId="170" formatCode="_(#,##0_);[Red]\(#,##0\);_(\-_);"/>
    <numFmt numFmtId="171" formatCode="_(&quot;$&quot;#,##0.0_);\(&quot;$&quot;#,##0.0\);_(&quot;-&quot;_)"/>
    <numFmt numFmtId="172" formatCode="_(#,##0.0_);\(#,##0.0\);_(&quot;-&quot;_)"/>
    <numFmt numFmtId="173" formatCode="&quot;Row &quot;###0"/>
    <numFmt numFmtId="174" formatCode="#,##0."/>
    <numFmt numFmtId="175" formatCode="_(#,##0_);\(#,##0\);_(\-_)"/>
    <numFmt numFmtId="176" formatCode="_(#,##0.00_);\(#,##0.00\);_(\-_._0_0_)"/>
    <numFmt numFmtId="177" formatCode="&quot;$&quot;* _(#,##0.00_);&quot;$&quot;* \(#,##0.00\);&quot;$&quot;* _(\-_._0_0_)"/>
    <numFmt numFmtId="178" formatCode="&quot;$&quot;* _(#,##0_);&quot;$&quot;* \(#,##0\);&quot;$&quot;* _(\-_)"/>
    <numFmt numFmtId="179" formatCode="[$-C09]dd\ mmm\ yy;@"/>
    <numFmt numFmtId="180" formatCode="mmm\ yy"/>
    <numFmt numFmtId="181" formatCode="[$-C09]d\ mmm\ yy;@"/>
    <numFmt numFmtId="182" formatCode="&quot;Year &quot;0"/>
  </numFmts>
  <fonts count="3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theme="0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7" applyNumberFormat="0" applyAlignment="0">
      <protection locked="0"/>
    </xf>
    <xf numFmtId="0" fontId="3" fillId="0" borderId="0" applyNumberFormat="0" applyFill="0" applyBorder="0"/>
    <xf numFmtId="181" fontId="23" fillId="0" borderId="0" applyFill="0" applyBorder="0" applyProtection="0">
      <alignment horizontal="center"/>
    </xf>
    <xf numFmtId="180" fontId="24" fillId="0" borderId="0" applyFill="0" applyBorder="0" applyProtection="0">
      <alignment horizontal="center"/>
    </xf>
    <xf numFmtId="169" fontId="33" fillId="5" borderId="7" applyAlignment="0"/>
    <xf numFmtId="166" fontId="34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8" applyNumberFormat="0" applyAlignment="0"/>
    <xf numFmtId="41" fontId="1" fillId="0" borderId="9" applyNumberFormat="0" applyFont="0" applyFill="0" applyAlignment="0"/>
    <xf numFmtId="170" fontId="1" fillId="0" borderId="10" applyNumberFormat="0" applyFont="0" applyFill="0" applyAlignment="0" applyProtection="0"/>
    <xf numFmtId="0" fontId="6" fillId="0" borderId="0"/>
    <xf numFmtId="0" fontId="32" fillId="0" borderId="11" applyNumberFormat="0" applyFill="0" applyBorder="0"/>
    <xf numFmtId="170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71" fontId="8" fillId="0" borderId="0" applyFill="0" applyBorder="0">
      <alignment horizontal="right" vertical="center"/>
    </xf>
    <xf numFmtId="172" fontId="8" fillId="0" borderId="0" applyFill="0" applyBorder="0">
      <alignment horizontal="right" vertical="center"/>
    </xf>
    <xf numFmtId="173" fontId="29" fillId="7" borderId="7">
      <alignment horizontal="center"/>
    </xf>
    <xf numFmtId="41" fontId="5" fillId="8" borderId="8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12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3" applyNumberFormat="0" applyFill="0" applyAlignment="0" applyProtection="0"/>
    <xf numFmtId="0" fontId="19" fillId="0" borderId="14" applyNumberFormat="0" applyFill="0" applyAlignment="0" applyProtection="0"/>
    <xf numFmtId="0" fontId="18" fillId="0" borderId="15" applyNumberFormat="0" applyFill="0" applyAlignment="0" applyProtection="0"/>
    <xf numFmtId="174" fontId="16" fillId="3" borderId="1"/>
  </cellStyleXfs>
  <cellXfs count="89">
    <xf numFmtId="0" fontId="0" fillId="0" borderId="0" xfId="0"/>
    <xf numFmtId="166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6" fillId="3" borderId="1" xfId="10"/>
    <xf numFmtId="0" fontId="17" fillId="0" borderId="0" xfId="11" applyBorder="1"/>
    <xf numFmtId="0" fontId="18" fillId="0" borderId="0" xfId="12"/>
    <xf numFmtId="0" fontId="23" fillId="0" borderId="3" xfId="13" applyAlignment="1">
      <alignment horizontal="center"/>
    </xf>
    <xf numFmtId="168" fontId="23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0" fillId="0" borderId="0" xfId="0" applyBorder="1"/>
    <xf numFmtId="0" fontId="14" fillId="0" borderId="0" xfId="7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5" fillId="0" borderId="0" xfId="9" applyBorder="1"/>
    <xf numFmtId="0" fontId="0" fillId="0" borderId="0" xfId="0" applyBorder="1" applyAlignment="1">
      <alignment horizontal="left"/>
    </xf>
    <xf numFmtId="0" fontId="18" fillId="0" borderId="0" xfId="12" applyBorder="1"/>
    <xf numFmtId="0" fontId="19" fillId="0" borderId="0" xfId="6" applyBorder="1"/>
    <xf numFmtId="0" fontId="32" fillId="0" borderId="0" xfId="25" applyBorder="1"/>
    <xf numFmtId="0" fontId="13" fillId="11" borderId="0" xfId="33" applyBorder="1">
      <alignment horizontal="center"/>
    </xf>
    <xf numFmtId="0" fontId="25" fillId="4" borderId="7" xfId="14">
      <protection locked="0"/>
    </xf>
    <xf numFmtId="0" fontId="12" fillId="0" borderId="0" xfId="0" applyFont="1" applyBorder="1"/>
    <xf numFmtId="0" fontId="23" fillId="0" borderId="3" xfId="13" applyAlignment="1"/>
    <xf numFmtId="169" fontId="33" fillId="5" borderId="7" xfId="18"/>
    <xf numFmtId="166" fontId="34" fillId="2" borderId="2" xfId="19">
      <alignment horizontal="center"/>
      <protection locked="0"/>
    </xf>
    <xf numFmtId="0" fontId="28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6" fillId="7" borderId="2" xfId="27"/>
    <xf numFmtId="0" fontId="7" fillId="0" borderId="0" xfId="28"/>
    <xf numFmtId="173" fontId="29" fillId="7" borderId="7" xfId="31">
      <alignment horizontal="center"/>
    </xf>
    <xf numFmtId="41" fontId="0" fillId="8" borderId="8" xfId="32" applyFont="1"/>
    <xf numFmtId="0" fontId="30" fillId="0" borderId="0" xfId="34"/>
    <xf numFmtId="0" fontId="31" fillId="9" borderId="12" xfId="35">
      <protection locked="0"/>
    </xf>
    <xf numFmtId="41" fontId="0" fillId="0" borderId="0" xfId="2" applyFont="1"/>
    <xf numFmtId="170" fontId="0" fillId="0" borderId="0" xfId="26" applyFont="1"/>
    <xf numFmtId="9" fontId="0" fillId="0" borderId="0" xfId="5" applyFont="1"/>
    <xf numFmtId="0" fontId="0" fillId="0" borderId="0" xfId="0"/>
    <xf numFmtId="181" fontId="23" fillId="0" borderId="0" xfId="16">
      <alignment horizontal="center"/>
    </xf>
    <xf numFmtId="180" fontId="24" fillId="0" borderId="0" xfId="17">
      <alignment horizontal="center"/>
    </xf>
    <xf numFmtId="0" fontId="3" fillId="0" borderId="0" xfId="15"/>
    <xf numFmtId="166" fontId="16" fillId="3" borderId="1" xfId="10" applyNumberFormat="1" applyProtection="1">
      <protection locked="0"/>
    </xf>
    <xf numFmtId="167" fontId="16" fillId="3" borderId="1" xfId="10" applyNumberFormat="1"/>
    <xf numFmtId="0" fontId="0" fillId="0" borderId="0" xfId="0" applyBorder="1"/>
    <xf numFmtId="0" fontId="14" fillId="0" borderId="0" xfId="7"/>
    <xf numFmtId="0" fontId="15" fillId="0" borderId="0" xfId="9"/>
    <xf numFmtId="174" fontId="16" fillId="3" borderId="1" xfId="41"/>
    <xf numFmtId="41" fontId="25" fillId="4" borderId="7" xfId="14" applyNumberFormat="1">
      <protection locked="0"/>
    </xf>
    <xf numFmtId="175" fontId="0" fillId="0" borderId="0" xfId="2" applyNumberFormat="1" applyFont="1"/>
    <xf numFmtId="176" fontId="0" fillId="0" borderId="0" xfId="1" applyNumberFormat="1" applyFont="1"/>
    <xf numFmtId="177" fontId="0" fillId="0" borderId="0" xfId="3" applyNumberFormat="1" applyFont="1"/>
    <xf numFmtId="178" fontId="0" fillId="0" borderId="0" xfId="4" applyNumberFormat="1" applyFont="1"/>
    <xf numFmtId="179" fontId="23" fillId="0" borderId="0" xfId="16" applyNumberFormat="1" applyBorder="1">
      <alignment horizontal="center"/>
    </xf>
    <xf numFmtId="180" fontId="24" fillId="0" borderId="0" xfId="17" applyNumberFormat="1" applyBorder="1">
      <alignment horizontal="center"/>
    </xf>
    <xf numFmtId="179" fontId="23" fillId="0" borderId="3" xfId="13" applyNumberFormat="1">
      <alignment horizontal="center"/>
    </xf>
    <xf numFmtId="41" fontId="26" fillId="0" borderId="3" xfId="2" applyFont="1" applyBorder="1" applyAlignment="1"/>
    <xf numFmtId="0" fontId="0" fillId="0" borderId="0" xfId="0"/>
    <xf numFmtId="170" fontId="25" fillId="4" borderId="7" xfId="14" applyNumberFormat="1">
      <protection locked="0"/>
    </xf>
    <xf numFmtId="0" fontId="30" fillId="0" borderId="0" xfId="34" applyAlignment="1">
      <alignment horizontal="center"/>
    </xf>
    <xf numFmtId="0" fontId="27" fillId="0" borderId="0" xfId="8">
      <alignment horizontal="left"/>
      <protection locked="0"/>
    </xf>
    <xf numFmtId="0" fontId="0" fillId="0" borderId="0" xfId="0"/>
    <xf numFmtId="0" fontId="0" fillId="0" borderId="0" xfId="0"/>
    <xf numFmtId="9" fontId="23" fillId="0" borderId="3" xfId="5" applyFont="1" applyBorder="1" applyAlignment="1"/>
    <xf numFmtId="170" fontId="28" fillId="6" borderId="8" xfId="21" applyNumberFormat="1"/>
    <xf numFmtId="41" fontId="24" fillId="0" borderId="0" xfId="2" applyFont="1" applyBorder="1"/>
    <xf numFmtId="182" fontId="13" fillId="11" borderId="0" xfId="33" applyNumberFormat="1">
      <alignment horizontal="center"/>
    </xf>
    <xf numFmtId="0" fontId="30" fillId="0" borderId="0" xfId="34" quotePrefix="1" applyAlignment="1">
      <alignment horizontal="center"/>
    </xf>
    <xf numFmtId="9" fontId="28" fillId="6" borderId="8" xfId="21" applyNumberFormat="1" applyAlignment="1"/>
    <xf numFmtId="41" fontId="24" fillId="0" borderId="16" xfId="2" applyFont="1" applyBorder="1"/>
    <xf numFmtId="0" fontId="24" fillId="0" borderId="0" xfId="0" applyFont="1"/>
    <xf numFmtId="166" fontId="34" fillId="10" borderId="2" xfId="19" applyFill="1">
      <alignment horizontal="center"/>
      <protection locked="0"/>
    </xf>
    <xf numFmtId="0" fontId="27" fillId="0" borderId="0" xfId="8">
      <alignment horizontal="left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 applyBorder="1"/>
    <xf numFmtId="0" fontId="13" fillId="11" borderId="0" xfId="33">
      <alignment horizontal="center"/>
    </xf>
    <xf numFmtId="0" fontId="0" fillId="0" borderId="0" xfId="0"/>
    <xf numFmtId="0" fontId="13" fillId="11" borderId="0" xfId="33" applyBorder="1">
      <alignment horizontal="center"/>
    </xf>
    <xf numFmtId="182" fontId="24" fillId="0" borderId="0" xfId="0" applyNumberFormat="1" applyFont="1" applyAlignment="1">
      <alignment horizontal="left"/>
    </xf>
    <xf numFmtId="0" fontId="23" fillId="0" borderId="4" xfId="13" applyBorder="1" applyAlignment="1">
      <alignment horizontal="left"/>
    </xf>
    <xf numFmtId="0" fontId="23" fillId="0" borderId="5" xfId="13" applyBorder="1" applyAlignment="1">
      <alignment horizontal="left"/>
    </xf>
    <xf numFmtId="0" fontId="23" fillId="0" borderId="6" xfId="13" applyBorder="1" applyAlignment="1">
      <alignment horizontal="left"/>
    </xf>
    <xf numFmtId="0" fontId="25" fillId="4" borderId="7" xfId="14" applyAlignment="1">
      <alignment horizontal="left"/>
      <protection locked="0"/>
    </xf>
    <xf numFmtId="166" fontId="34" fillId="12" borderId="2" xfId="19" applyFill="1">
      <alignment horizontal="center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2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76" t="s">
        <v>1</v>
      </c>
    </row>
    <row r="5" spans="1:19" ht="20.25" x14ac:dyDescent="0.3">
      <c r="C5" s="49" t="str">
        <f>Client_Name</f>
        <v>SumProduct Pty Limited</v>
      </c>
      <c r="D5" s="8"/>
      <c r="E5" s="8"/>
      <c r="F5" s="8"/>
      <c r="G5" s="8"/>
      <c r="H5" s="8"/>
      <c r="I5" s="8"/>
      <c r="J5" s="8"/>
    </row>
    <row r="6" spans="1:19" ht="18" x14ac:dyDescent="0.25">
      <c r="C6" s="50" t="str">
        <f ca="1">Model_Name</f>
        <v>SP - Using OFFSET for Depreciation.xlsx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5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77" t="s">
        <v>98</v>
      </c>
      <c r="D17" s="77"/>
      <c r="E17" s="77"/>
      <c r="F17" s="77"/>
      <c r="G17" s="77"/>
      <c r="H17" s="77"/>
      <c r="I17" s="77"/>
      <c r="J17" s="77"/>
    </row>
    <row r="18" spans="3:10" ht="12.75" x14ac:dyDescent="0.2">
      <c r="C18" s="77" t="s">
        <v>99</v>
      </c>
      <c r="D18" s="77"/>
      <c r="E18" s="77"/>
      <c r="F18" s="77"/>
      <c r="G18" s="77"/>
      <c r="H18" s="77"/>
      <c r="I18" s="77"/>
      <c r="J18" s="77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21</v>
      </c>
      <c r="D21" s="10"/>
      <c r="E21" s="8"/>
      <c r="F21" s="8"/>
      <c r="G21" s="78" t="s">
        <v>22</v>
      </c>
      <c r="H21" s="78"/>
      <c r="I21" s="78"/>
      <c r="J21" s="8"/>
    </row>
    <row r="22" spans="3:10" ht="12.75" x14ac:dyDescent="0.2">
      <c r="C22" s="11" t="s">
        <v>23</v>
      </c>
      <c r="D22" s="10"/>
      <c r="E22" s="8"/>
      <c r="F22" s="8"/>
      <c r="G22" s="78" t="s">
        <v>24</v>
      </c>
      <c r="H22" s="78"/>
      <c r="I22" s="78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5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49" t="s">
        <v>1</v>
      </c>
      <c r="F1" s="13"/>
      <c r="G1" s="13"/>
    </row>
    <row r="2" spans="1:24" ht="18" x14ac:dyDescent="0.25">
      <c r="A2" s="50" t="str">
        <f ca="1">Model_Name</f>
        <v>SP - Using OFFSET for Depreciation.xlsx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x14ac:dyDescent="0.2">
      <c r="E4" t="s">
        <v>2</v>
      </c>
      <c r="G4" s="29">
        <f ca="1">Overall_Error_Check</f>
        <v>0</v>
      </c>
    </row>
    <row r="7" spans="1:24" ht="16.5" thickBot="1" x14ac:dyDescent="0.3">
      <c r="B7" s="51">
        <v>1</v>
      </c>
      <c r="C7" s="51" t="s">
        <v>25</v>
      </c>
      <c r="D7" s="51"/>
      <c r="E7" s="51"/>
      <c r="F7" s="51"/>
      <c r="G7" s="51"/>
      <c r="H7" s="51"/>
      <c r="I7" s="51"/>
      <c r="J7" s="51"/>
      <c r="K7" s="51"/>
      <c r="L7" s="5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76" t="s">
        <v>26</v>
      </c>
    </row>
    <row r="10" spans="1:24" x14ac:dyDescent="0.2">
      <c r="F10" s="76" t="s">
        <v>27</v>
      </c>
    </row>
    <row r="11" spans="1:24" x14ac:dyDescent="0.2">
      <c r="F11" s="76" t="s">
        <v>97</v>
      </c>
    </row>
    <row r="12" spans="1:24" x14ac:dyDescent="0.2">
      <c r="F12" s="76" t="s">
        <v>0</v>
      </c>
    </row>
    <row r="13" spans="1:24" x14ac:dyDescent="0.2">
      <c r="F13" s="76" t="s">
        <v>70</v>
      </c>
    </row>
    <row r="14" spans="1:24" x14ac:dyDescent="0.2">
      <c r="F14" s="76" t="s">
        <v>66</v>
      </c>
    </row>
    <row r="15" spans="1:24" x14ac:dyDescent="0.2">
      <c r="F15" s="64"/>
    </row>
  </sheetData>
  <hyperlinks>
    <hyperlink ref="A3:E3" location="HL_Navigator" tooltip="Go to Navigator (Table of Contents)" display="Navigator" xr:uid="{00000000-0004-0000-0100-000000000000}"/>
    <hyperlink ref="F9" location="HL_1" display="Cover" xr:uid="{00000000-0004-0000-0100-000001000000}"/>
    <hyperlink ref="F10" location="HL_3" display="Style Guide" xr:uid="{00000000-0004-0000-0100-000002000000}"/>
    <hyperlink ref="F11" location="HL_4" display="Depreciation Calculation" xr:uid="{00000000-0004-0000-0100-000003000000}"/>
    <hyperlink ref="F12" location="HL_5" display="Model Parameters" xr:uid="{00000000-0004-0000-0100-000004000000}"/>
    <hyperlink ref="F13" location="HL_6" display="Timing" xr:uid="{00000000-0004-0000-0100-000005000000}"/>
    <hyperlink ref="F14" location="HL_7" display="Error Checks" xr:uid="{00000000-0004-0000-0100-000006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50" t="str">
        <f ca="1">Model_Name</f>
        <v>SP - Using OFFSET for Depreciation.xlsx</v>
      </c>
    </row>
    <row r="3" spans="1:13" x14ac:dyDescent="0.2">
      <c r="A3" s="78" t="s">
        <v>1</v>
      </c>
      <c r="B3" s="78"/>
      <c r="C3" s="78"/>
      <c r="D3" s="78"/>
      <c r="E3" s="78"/>
    </row>
    <row r="4" spans="1:13" ht="14.25" x14ac:dyDescent="0.2">
      <c r="E4" t="s">
        <v>2</v>
      </c>
      <c r="I4" s="1">
        <f ca="1">Overall_Error_Check</f>
        <v>0</v>
      </c>
    </row>
    <row r="6" spans="1:13" ht="16.5" thickBot="1" x14ac:dyDescent="0.3">
      <c r="B6" s="51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80" t="s">
        <v>29</v>
      </c>
      <c r="D8" s="80"/>
      <c r="E8" s="80"/>
      <c r="F8" s="80"/>
      <c r="G8" s="80"/>
      <c r="H8" s="14"/>
      <c r="I8" s="14" t="s">
        <v>30</v>
      </c>
      <c r="J8" s="14"/>
      <c r="K8" s="14" t="s">
        <v>31</v>
      </c>
    </row>
    <row r="9" spans="1:13" outlineLevel="1" x14ac:dyDescent="0.2">
      <c r="C9" s="79"/>
      <c r="D9" s="79"/>
      <c r="E9" s="79"/>
      <c r="F9" s="79"/>
      <c r="G9" s="79"/>
      <c r="H9" s="48"/>
      <c r="I9" s="48"/>
      <c r="J9" s="17"/>
      <c r="K9" s="20"/>
    </row>
    <row r="10" spans="1:13" ht="20.25" outlineLevel="1" x14ac:dyDescent="0.3">
      <c r="C10" s="79" t="s">
        <v>32</v>
      </c>
      <c r="D10" s="79"/>
      <c r="E10" s="79"/>
      <c r="F10" s="79"/>
      <c r="G10" s="79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79" t="s">
        <v>5</v>
      </c>
      <c r="D11" s="79"/>
      <c r="E11" s="79"/>
      <c r="F11" s="79"/>
      <c r="G11" s="79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79"/>
      <c r="D12" s="79"/>
      <c r="E12" s="79"/>
      <c r="F12" s="79"/>
      <c r="G12" s="79"/>
      <c r="H12" s="15"/>
      <c r="I12" s="15"/>
      <c r="J12" s="17"/>
      <c r="K12" s="20"/>
    </row>
    <row r="13" spans="1:13" ht="16.5" outlineLevel="1" thickBot="1" x14ac:dyDescent="0.3">
      <c r="C13" s="79" t="s">
        <v>33</v>
      </c>
      <c r="D13" s="79"/>
      <c r="E13" s="79"/>
      <c r="F13" s="79"/>
      <c r="G13" s="79"/>
      <c r="H13" s="15"/>
      <c r="I13" s="47" t="str">
        <f>C13</f>
        <v>Header 1</v>
      </c>
      <c r="J13" s="17"/>
      <c r="K13" s="18" t="s">
        <v>33</v>
      </c>
    </row>
    <row r="14" spans="1:13" ht="17.25" outlineLevel="1" thickTop="1" x14ac:dyDescent="0.25">
      <c r="C14" s="79" t="s">
        <v>34</v>
      </c>
      <c r="D14" s="79"/>
      <c r="E14" s="79"/>
      <c r="F14" s="79"/>
      <c r="G14" s="79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79" t="s">
        <v>35</v>
      </c>
      <c r="D15" s="79"/>
      <c r="E15" s="79"/>
      <c r="F15" s="79"/>
      <c r="G15" s="79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79" t="s">
        <v>36</v>
      </c>
      <c r="D16" s="79"/>
      <c r="E16" s="79"/>
      <c r="F16" s="79"/>
      <c r="G16" s="79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79"/>
      <c r="D17" s="79"/>
      <c r="E17" s="79"/>
      <c r="F17" s="79"/>
      <c r="G17" s="79"/>
      <c r="H17" s="15"/>
      <c r="I17" s="15"/>
      <c r="J17" s="17"/>
      <c r="K17" s="20"/>
    </row>
    <row r="18" spans="2:14" ht="15" outlineLevel="1" x14ac:dyDescent="0.25">
      <c r="C18" s="79" t="s">
        <v>37</v>
      </c>
      <c r="D18" s="79"/>
      <c r="E18" s="79"/>
      <c r="F18" s="79"/>
      <c r="G18" s="79"/>
      <c r="H18" s="15"/>
      <c r="I18" s="23" t="str">
        <f>C18</f>
        <v>Notes</v>
      </c>
      <c r="J18" s="17"/>
      <c r="K18" s="18" t="s">
        <v>37</v>
      </c>
    </row>
    <row r="19" spans="2:14" outlineLevel="1" x14ac:dyDescent="0.2">
      <c r="C19" s="79"/>
      <c r="D19" s="79"/>
      <c r="E19" s="79"/>
      <c r="F19" s="79"/>
      <c r="G19" s="79"/>
      <c r="H19" s="15"/>
      <c r="I19" s="15"/>
      <c r="J19" s="17"/>
      <c r="K19" s="20"/>
      <c r="N19" s="23"/>
    </row>
    <row r="20" spans="2:14" ht="15" outlineLevel="1" x14ac:dyDescent="0.25">
      <c r="C20" s="79" t="s">
        <v>38</v>
      </c>
      <c r="D20" s="79"/>
      <c r="E20" s="79"/>
      <c r="F20" s="79"/>
      <c r="G20" s="79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51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82" t="s">
        <v>29</v>
      </c>
      <c r="D25" s="82"/>
      <c r="E25" s="82"/>
      <c r="F25" s="82"/>
      <c r="G25" s="82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79"/>
      <c r="D26" s="79"/>
      <c r="E26" s="79"/>
      <c r="F26" s="79"/>
      <c r="G26" s="79"/>
      <c r="H26" s="48"/>
      <c r="I26" s="48"/>
      <c r="J26" s="17"/>
      <c r="K26" s="18"/>
    </row>
    <row r="27" spans="2:14" ht="15" outlineLevel="1" x14ac:dyDescent="0.25">
      <c r="C27" s="79" t="s">
        <v>40</v>
      </c>
      <c r="D27" s="79"/>
      <c r="E27" s="79"/>
      <c r="F27" s="79"/>
      <c r="G27" s="79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79"/>
      <c r="D28" s="79"/>
      <c r="E28" s="79"/>
      <c r="F28" s="79"/>
      <c r="G28" s="79"/>
      <c r="H28" s="15"/>
      <c r="I28" s="15"/>
      <c r="J28" s="15"/>
      <c r="K28" s="26"/>
    </row>
    <row r="29" spans="2:14" ht="15" outlineLevel="1" x14ac:dyDescent="0.25">
      <c r="C29" s="79" t="s">
        <v>41</v>
      </c>
      <c r="D29" s="79"/>
      <c r="E29" s="79"/>
      <c r="F29" s="79"/>
      <c r="G29" s="79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79"/>
      <c r="D30" s="79"/>
      <c r="E30" s="79"/>
      <c r="F30" s="79"/>
      <c r="G30" s="79"/>
      <c r="H30" s="15"/>
      <c r="I30" s="15"/>
      <c r="J30" s="15"/>
      <c r="K30" s="26"/>
    </row>
    <row r="31" spans="2:14" ht="15" outlineLevel="1" x14ac:dyDescent="0.25">
      <c r="C31" s="81" t="s">
        <v>42</v>
      </c>
      <c r="D31" s="81"/>
      <c r="E31" s="81"/>
      <c r="F31" s="81"/>
      <c r="G31" s="81"/>
      <c r="I31" s="28"/>
      <c r="K31" s="26" t="str">
        <f>C31</f>
        <v>Empty</v>
      </c>
    </row>
    <row r="32" spans="2:14" ht="15" outlineLevel="1" x14ac:dyDescent="0.25">
      <c r="C32" s="81"/>
      <c r="D32" s="81"/>
      <c r="E32" s="81"/>
      <c r="F32" s="81"/>
      <c r="G32" s="81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81" t="s">
        <v>44</v>
      </c>
      <c r="D35" s="81"/>
      <c r="E35" s="81"/>
      <c r="F35" s="81"/>
      <c r="G35" s="81"/>
      <c r="I35" s="12" t="s">
        <v>44</v>
      </c>
      <c r="K35" s="26" t="str">
        <f>C35</f>
        <v>Hyperlink</v>
      </c>
    </row>
    <row r="36" spans="3:11" ht="15" outlineLevel="1" x14ac:dyDescent="0.25">
      <c r="C36" s="81"/>
      <c r="D36" s="81"/>
      <c r="E36" s="81"/>
      <c r="F36" s="81"/>
      <c r="G36" s="81"/>
      <c r="K36" s="26"/>
    </row>
    <row r="37" spans="3:11" ht="15" outlineLevel="1" x14ac:dyDescent="0.25">
      <c r="C37" s="81" t="s">
        <v>45</v>
      </c>
      <c r="D37" s="81"/>
      <c r="E37" s="81"/>
      <c r="F37" s="81"/>
      <c r="G37" s="81"/>
      <c r="I37" s="30" t="str">
        <f>'Error Checks'!E12</f>
        <v>Depreciation Reconciles</v>
      </c>
      <c r="K37" s="26" t="str">
        <f>C37</f>
        <v>Internal Reference</v>
      </c>
    </row>
    <row r="38" spans="3:11" ht="15" outlineLevel="1" x14ac:dyDescent="0.25">
      <c r="C38" s="81"/>
      <c r="D38" s="81"/>
      <c r="E38" s="81"/>
      <c r="F38" s="81"/>
      <c r="G38" s="81"/>
      <c r="K38" s="26"/>
    </row>
    <row r="39" spans="3:11" ht="15" outlineLevel="1" x14ac:dyDescent="0.25">
      <c r="C39" s="81" t="s">
        <v>46</v>
      </c>
      <c r="D39" s="81"/>
      <c r="E39" s="81"/>
      <c r="F39" s="81"/>
      <c r="G39" s="81"/>
      <c r="I39" s="31">
        <v>77</v>
      </c>
      <c r="K39" s="26" t="s">
        <v>47</v>
      </c>
    </row>
    <row r="40" spans="3:11" ht="15" outlineLevel="1" x14ac:dyDescent="0.25">
      <c r="C40" s="81"/>
      <c r="D40" s="81"/>
      <c r="E40" s="81"/>
      <c r="F40" s="81"/>
      <c r="G40" s="81"/>
      <c r="K40" s="26"/>
    </row>
    <row r="41" spans="3:11" ht="15" outlineLevel="1" x14ac:dyDescent="0.25">
      <c r="C41" s="81" t="s">
        <v>48</v>
      </c>
      <c r="D41" s="81"/>
      <c r="E41" s="81"/>
      <c r="F41" s="81"/>
      <c r="G41" s="81"/>
      <c r="I41" s="32">
        <f>I39</f>
        <v>77</v>
      </c>
      <c r="K41" s="26" t="str">
        <f>C41</f>
        <v>Line Total</v>
      </c>
    </row>
    <row r="42" spans="3:11" ht="15" outlineLevel="1" x14ac:dyDescent="0.25">
      <c r="C42" s="81"/>
      <c r="D42" s="81"/>
      <c r="E42" s="81"/>
      <c r="F42" s="81"/>
      <c r="G42" s="81"/>
      <c r="K42" s="26"/>
    </row>
    <row r="43" spans="3:11" ht="15" outlineLevel="1" x14ac:dyDescent="0.25">
      <c r="C43" s="81" t="s">
        <v>49</v>
      </c>
      <c r="D43" s="81"/>
      <c r="E43" s="81"/>
      <c r="F43" s="81"/>
      <c r="G43" s="81"/>
      <c r="I43" s="33">
        <v>365</v>
      </c>
      <c r="K43" s="26" t="str">
        <f>C43</f>
        <v>Parameter</v>
      </c>
    </row>
    <row r="44" spans="3:11" ht="15" outlineLevel="1" x14ac:dyDescent="0.25">
      <c r="C44" s="81"/>
      <c r="D44" s="81"/>
      <c r="E44" s="81"/>
      <c r="F44" s="81"/>
      <c r="G44" s="81"/>
      <c r="K44" s="26"/>
    </row>
    <row r="45" spans="3:11" ht="15" outlineLevel="1" x14ac:dyDescent="0.25">
      <c r="C45" s="81" t="s">
        <v>50</v>
      </c>
      <c r="D45" s="81"/>
      <c r="E45" s="81"/>
      <c r="F45" s="81"/>
      <c r="G45" s="81"/>
      <c r="I45" s="34" t="s">
        <v>51</v>
      </c>
      <c r="K45" s="26" t="str">
        <f>C45</f>
        <v>Range Name Description</v>
      </c>
    </row>
    <row r="46" spans="3:11" ht="15" outlineLevel="1" x14ac:dyDescent="0.25">
      <c r="C46" s="81"/>
      <c r="D46" s="81"/>
      <c r="E46" s="81"/>
      <c r="F46" s="81"/>
      <c r="G46" s="81"/>
      <c r="K46" s="26"/>
    </row>
    <row r="47" spans="3:11" ht="15" outlineLevel="1" x14ac:dyDescent="0.25">
      <c r="C47" s="81" t="s">
        <v>52</v>
      </c>
      <c r="D47" s="81"/>
      <c r="E47" s="81"/>
      <c r="F47" s="81"/>
      <c r="G47" s="81"/>
      <c r="I47" s="35">
        <f>ROW(C47)</f>
        <v>47</v>
      </c>
      <c r="K47" s="26" t="s">
        <v>53</v>
      </c>
    </row>
    <row r="48" spans="3:11" ht="15" outlineLevel="1" x14ac:dyDescent="0.25">
      <c r="C48" s="81"/>
      <c r="D48" s="81"/>
      <c r="E48" s="81"/>
      <c r="F48" s="81"/>
      <c r="G48" s="81"/>
      <c r="K48" s="26"/>
    </row>
    <row r="49" spans="2:13" ht="15" outlineLevel="1" x14ac:dyDescent="0.25">
      <c r="C49" s="81" t="s">
        <v>54</v>
      </c>
      <c r="D49" s="81"/>
      <c r="E49" s="81"/>
      <c r="F49" s="81"/>
      <c r="G49" s="81"/>
      <c r="I49" s="36">
        <f>I41</f>
        <v>77</v>
      </c>
      <c r="K49" s="26" t="str">
        <f>C49</f>
        <v>Row Summary</v>
      </c>
    </row>
    <row r="50" spans="2:13" ht="15" outlineLevel="1" x14ac:dyDescent="0.25">
      <c r="C50" s="81"/>
      <c r="D50" s="81"/>
      <c r="E50" s="81"/>
      <c r="F50" s="81"/>
      <c r="G50" s="81"/>
      <c r="K50" s="26"/>
    </row>
    <row r="51" spans="2:13" ht="15" outlineLevel="1" x14ac:dyDescent="0.25">
      <c r="C51" s="81" t="s">
        <v>55</v>
      </c>
      <c r="D51" s="81"/>
      <c r="E51" s="81"/>
      <c r="F51" s="81"/>
      <c r="G51" s="81"/>
      <c r="I51" s="37" t="s">
        <v>69</v>
      </c>
      <c r="K51" s="26" t="str">
        <f>C51</f>
        <v>Units</v>
      </c>
    </row>
    <row r="52" spans="2:13" ht="15" outlineLevel="1" x14ac:dyDescent="0.25">
      <c r="C52" s="81"/>
      <c r="D52" s="81"/>
      <c r="E52" s="81"/>
      <c r="F52" s="81"/>
      <c r="G52" s="81"/>
      <c r="K52" s="26"/>
    </row>
    <row r="53" spans="2:13" ht="15" outlineLevel="1" x14ac:dyDescent="0.25">
      <c r="C53" s="81" t="s">
        <v>56</v>
      </c>
      <c r="D53" s="81"/>
      <c r="E53" s="81"/>
      <c r="F53" s="81"/>
      <c r="G53" s="81"/>
      <c r="I53" s="38"/>
      <c r="K53" s="26" t="str">
        <f>C53</f>
        <v>WIP</v>
      </c>
    </row>
    <row r="54" spans="2:13" ht="15" outlineLevel="1" x14ac:dyDescent="0.25">
      <c r="C54" s="81"/>
      <c r="D54" s="81"/>
      <c r="E54" s="81"/>
      <c r="F54" s="81"/>
      <c r="G54" s="81"/>
      <c r="K54" s="26"/>
    </row>
    <row r="55" spans="2:13" outlineLevel="1" x14ac:dyDescent="0.2">
      <c r="C55" s="81"/>
      <c r="D55" s="81"/>
      <c r="E55" s="81"/>
      <c r="F55" s="81"/>
      <c r="G55" s="81"/>
    </row>
    <row r="56" spans="2:13" ht="16.5" thickBot="1" x14ac:dyDescent="0.3">
      <c r="B56" s="51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80" t="s">
        <v>29</v>
      </c>
      <c r="D58" s="80"/>
      <c r="E58" s="80"/>
      <c r="F58" s="80"/>
      <c r="G58" s="80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81" t="s">
        <v>58</v>
      </c>
      <c r="D60" s="81"/>
      <c r="E60" s="81"/>
      <c r="F60" s="81"/>
      <c r="G60" s="81"/>
      <c r="I60" s="54">
        <v>123456.789</v>
      </c>
      <c r="K60" s="26" t="str">
        <f t="shared" ref="K60:K66" si="0">C60</f>
        <v>Comma</v>
      </c>
    </row>
    <row r="61" spans="2:13" ht="15" outlineLevel="1" x14ac:dyDescent="0.25">
      <c r="C61" s="81"/>
      <c r="D61" s="81"/>
      <c r="E61" s="81"/>
      <c r="F61" s="81"/>
      <c r="G61" s="81"/>
      <c r="K61" s="26"/>
    </row>
    <row r="62" spans="2:13" ht="15" outlineLevel="1" x14ac:dyDescent="0.25">
      <c r="C62" s="81" t="s">
        <v>59</v>
      </c>
      <c r="D62" s="81"/>
      <c r="E62" s="81"/>
      <c r="F62" s="81"/>
      <c r="G62" s="81"/>
      <c r="I62" s="53">
        <v>-123456.789</v>
      </c>
      <c r="K62" s="26" t="str">
        <f t="shared" si="0"/>
        <v>Comma [0]</v>
      </c>
    </row>
    <row r="63" spans="2:13" ht="15" outlineLevel="1" x14ac:dyDescent="0.25">
      <c r="C63" s="81"/>
      <c r="D63" s="81"/>
      <c r="E63" s="81"/>
      <c r="F63" s="81"/>
      <c r="G63" s="81"/>
      <c r="K63" s="26"/>
    </row>
    <row r="64" spans="2:13" ht="15" outlineLevel="1" x14ac:dyDescent="0.25">
      <c r="C64" s="81" t="s">
        <v>60</v>
      </c>
      <c r="D64" s="81"/>
      <c r="E64" s="81"/>
      <c r="F64" s="81"/>
      <c r="G64" s="81"/>
      <c r="I64" s="55">
        <v>123456.789</v>
      </c>
      <c r="K64" s="26" t="str">
        <f t="shared" si="0"/>
        <v>Currency</v>
      </c>
    </row>
    <row r="65" spans="3:11" ht="15" outlineLevel="1" x14ac:dyDescent="0.25">
      <c r="C65" s="81"/>
      <c r="D65" s="81"/>
      <c r="E65" s="81"/>
      <c r="F65" s="81"/>
      <c r="G65" s="81"/>
      <c r="K65" s="26"/>
    </row>
    <row r="66" spans="3:11" ht="15" outlineLevel="1" x14ac:dyDescent="0.25">
      <c r="C66" s="81" t="s">
        <v>61</v>
      </c>
      <c r="D66" s="81"/>
      <c r="E66" s="81"/>
      <c r="F66" s="81"/>
      <c r="G66" s="81"/>
      <c r="I66" s="56">
        <v>123456.789</v>
      </c>
      <c r="K66" s="26" t="str">
        <f t="shared" si="0"/>
        <v>Currency [0]</v>
      </c>
    </row>
    <row r="67" spans="3:11" ht="15" outlineLevel="1" x14ac:dyDescent="0.25">
      <c r="C67" s="81"/>
      <c r="D67" s="81"/>
      <c r="E67" s="81"/>
      <c r="F67" s="81"/>
      <c r="G67" s="81"/>
      <c r="K67" s="26"/>
    </row>
    <row r="68" spans="3:11" ht="15" outlineLevel="1" x14ac:dyDescent="0.25">
      <c r="C68" s="79" t="s">
        <v>62</v>
      </c>
      <c r="D68" s="79"/>
      <c r="E68" s="79"/>
      <c r="F68" s="79"/>
      <c r="G68" s="79"/>
      <c r="H68" s="15"/>
      <c r="I68" s="57">
        <f ca="1">TODAY()</f>
        <v>43442</v>
      </c>
      <c r="J68" s="15"/>
      <c r="K68" s="26" t="str">
        <f>C68</f>
        <v>Date</v>
      </c>
    </row>
    <row r="69" spans="3:11" ht="15" outlineLevel="1" x14ac:dyDescent="0.25">
      <c r="C69" s="79"/>
      <c r="D69" s="79"/>
      <c r="E69" s="79"/>
      <c r="F69" s="79"/>
      <c r="G69" s="79"/>
      <c r="H69" s="15"/>
      <c r="I69" s="15"/>
      <c r="J69" s="15"/>
      <c r="K69" s="26"/>
    </row>
    <row r="70" spans="3:11" ht="15" outlineLevel="1" x14ac:dyDescent="0.25">
      <c r="C70" s="79" t="s">
        <v>63</v>
      </c>
      <c r="D70" s="79"/>
      <c r="E70" s="79"/>
      <c r="F70" s="79"/>
      <c r="G70" s="79"/>
      <c r="H70" s="15"/>
      <c r="I70" s="58">
        <f ca="1">TODAY()</f>
        <v>43442</v>
      </c>
      <c r="J70" s="15"/>
      <c r="K70" s="26" t="str">
        <f>C70</f>
        <v>Date Heading</v>
      </c>
    </row>
    <row r="71" spans="3:11" ht="15" outlineLevel="1" x14ac:dyDescent="0.25">
      <c r="C71" s="81"/>
      <c r="D71" s="81"/>
      <c r="E71" s="81"/>
      <c r="F71" s="81"/>
      <c r="G71" s="81"/>
      <c r="K71" s="26"/>
    </row>
    <row r="72" spans="3:11" ht="15" outlineLevel="1" x14ac:dyDescent="0.25">
      <c r="C72" s="81" t="s">
        <v>64</v>
      </c>
      <c r="D72" s="81"/>
      <c r="E72" s="81"/>
      <c r="F72" s="81"/>
      <c r="G72" s="81"/>
      <c r="I72" s="40">
        <v>-123456.789</v>
      </c>
      <c r="K72" s="26" t="str">
        <f>C72</f>
        <v>Numbers 0</v>
      </c>
    </row>
    <row r="73" spans="3:11" ht="15" outlineLevel="1" x14ac:dyDescent="0.25">
      <c r="C73" s="81"/>
      <c r="D73" s="81"/>
      <c r="E73" s="81"/>
      <c r="F73" s="81"/>
      <c r="G73" s="81"/>
      <c r="K73" s="26"/>
    </row>
    <row r="74" spans="3:11" ht="15" outlineLevel="1" x14ac:dyDescent="0.25">
      <c r="C74" s="81" t="s">
        <v>65</v>
      </c>
      <c r="D74" s="81"/>
      <c r="E74" s="81"/>
      <c r="F74" s="81"/>
      <c r="G74" s="81"/>
      <c r="I74" s="41">
        <v>0.5</v>
      </c>
      <c r="K74" s="26" t="str">
        <f>C74</f>
        <v>Percent</v>
      </c>
    </row>
    <row r="75" spans="3:11" outlineLevel="1" x14ac:dyDescent="0.2">
      <c r="C75" s="81"/>
      <c r="D75" s="81"/>
      <c r="E75" s="81"/>
      <c r="F75" s="81"/>
      <c r="G75" s="81"/>
    </row>
    <row r="76" spans="3:11" outlineLevel="1" x14ac:dyDescent="0.2">
      <c r="C76" s="81"/>
      <c r="D76" s="81"/>
      <c r="E76" s="81"/>
      <c r="F76" s="81"/>
      <c r="G76" s="81"/>
    </row>
    <row r="77" spans="3:11" x14ac:dyDescent="0.2">
      <c r="C77" s="81"/>
      <c r="D77" s="81"/>
      <c r="E77" s="81"/>
      <c r="F77" s="81"/>
      <c r="G77" s="81"/>
    </row>
    <row r="78" spans="3:11" x14ac:dyDescent="0.2">
      <c r="C78" s="81"/>
      <c r="D78" s="81"/>
      <c r="E78" s="81"/>
      <c r="F78" s="81"/>
      <c r="G78" s="81"/>
    </row>
    <row r="79" spans="3:11" x14ac:dyDescent="0.2">
      <c r="C79" s="81"/>
      <c r="D79" s="81"/>
      <c r="E79" s="81"/>
      <c r="F79" s="81"/>
      <c r="G79" s="81"/>
    </row>
    <row r="80" spans="3:11" x14ac:dyDescent="0.2">
      <c r="C80" s="81"/>
      <c r="D80" s="81"/>
      <c r="E80" s="81"/>
      <c r="F80" s="81"/>
      <c r="G80" s="81"/>
    </row>
    <row r="81" spans="3:7" x14ac:dyDescent="0.2">
      <c r="C81" s="81"/>
      <c r="D81" s="81"/>
      <c r="E81" s="81"/>
      <c r="F81" s="81"/>
      <c r="G81" s="81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V61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style="61" customWidth="1"/>
    <col min="6" max="6" width="18.140625" style="61" customWidth="1"/>
    <col min="7" max="7" width="22.140625" style="61" customWidth="1"/>
    <col min="8" max="8" width="10.7109375" style="61" customWidth="1"/>
    <col min="9" max="9" width="9.140625" style="61"/>
    <col min="10" max="14" width="10.7109375" style="61" customWidth="1"/>
    <col min="15" max="16384" width="9.140625" style="61"/>
  </cols>
  <sheetData>
    <row r="1" spans="1:22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Depreciation Calculation</v>
      </c>
      <c r="I1" s="78"/>
      <c r="J1" s="78"/>
    </row>
    <row r="2" spans="1:22" ht="18" x14ac:dyDescent="0.25">
      <c r="A2" s="50" t="str">
        <f ca="1">Model_Name</f>
        <v>SP - Using OFFSET for Depreciation.xlsx</v>
      </c>
    </row>
    <row r="3" spans="1:22" x14ac:dyDescent="0.2">
      <c r="A3" s="78" t="s">
        <v>1</v>
      </c>
      <c r="B3" s="78"/>
      <c r="C3" s="78"/>
      <c r="D3" s="78"/>
      <c r="E3" s="78"/>
    </row>
    <row r="4" spans="1:22" ht="14.25" x14ac:dyDescent="0.2">
      <c r="B4" s="61" t="s">
        <v>2</v>
      </c>
      <c r="F4" s="1">
        <f ca="1">Overall_Error_Check</f>
        <v>0</v>
      </c>
    </row>
    <row r="5" spans="1:22" collapsed="1" x14ac:dyDescent="0.2">
      <c r="J5" s="44">
        <f ca="1">Timing!J5</f>
        <v>43830</v>
      </c>
      <c r="K5" s="44">
        <f ca="1">Timing!K5</f>
        <v>44196</v>
      </c>
      <c r="L5" s="44">
        <f ca="1">Timing!L5</f>
        <v>44561</v>
      </c>
      <c r="M5" s="44">
        <f ca="1">Timing!M5</f>
        <v>44926</v>
      </c>
      <c r="N5" s="44">
        <f ca="1">Timing!N5</f>
        <v>45291</v>
      </c>
      <c r="O5" s="44">
        <f ca="1">Timing!O5</f>
        <v>45657</v>
      </c>
      <c r="P5" s="44">
        <f ca="1">Timing!P5</f>
        <v>46022</v>
      </c>
      <c r="Q5" s="44">
        <f ca="1">Timing!Q5</f>
        <v>46387</v>
      </c>
      <c r="R5" s="44">
        <f ca="1">Timing!R5</f>
        <v>46752</v>
      </c>
      <c r="S5" s="44">
        <f ca="1">Timing!S5</f>
        <v>47118</v>
      </c>
      <c r="T5" s="44">
        <f ca="1">Timing!T5</f>
        <v>47483</v>
      </c>
      <c r="U5" s="44">
        <f ca="1">Timing!U5</f>
        <v>47848</v>
      </c>
    </row>
    <row r="6" spans="1:22" hidden="1" outlineLevel="1" x14ac:dyDescent="0.2">
      <c r="C6" s="61" t="s">
        <v>71</v>
      </c>
      <c r="J6" s="43">
        <f ca="1">Timing!J6</f>
        <v>43466</v>
      </c>
      <c r="K6" s="43">
        <f ca="1">Timing!K6</f>
        <v>43831</v>
      </c>
      <c r="L6" s="43">
        <f ca="1">Timing!L6</f>
        <v>44197</v>
      </c>
      <c r="M6" s="43">
        <f ca="1">Timing!M6</f>
        <v>44562</v>
      </c>
      <c r="N6" s="43">
        <f ca="1">Timing!N6</f>
        <v>44927</v>
      </c>
      <c r="O6" s="43">
        <f ca="1">Timing!O6</f>
        <v>45292</v>
      </c>
      <c r="P6" s="43">
        <f ca="1">Timing!P6</f>
        <v>45658</v>
      </c>
      <c r="Q6" s="43">
        <f ca="1">Timing!Q6</f>
        <v>46023</v>
      </c>
      <c r="R6" s="43">
        <f ca="1">Timing!R6</f>
        <v>46388</v>
      </c>
      <c r="S6" s="43">
        <f ca="1">Timing!S6</f>
        <v>46753</v>
      </c>
      <c r="T6" s="43">
        <f ca="1">Timing!T6</f>
        <v>47119</v>
      </c>
      <c r="U6" s="43">
        <f ca="1">Timing!U6</f>
        <v>47484</v>
      </c>
    </row>
    <row r="7" spans="1:22" hidden="1" outlineLevel="1" x14ac:dyDescent="0.2">
      <c r="C7" s="61" t="s">
        <v>72</v>
      </c>
      <c r="J7" s="43">
        <f ca="1">Timing!J7</f>
        <v>43830</v>
      </c>
      <c r="K7" s="43">
        <f ca="1">Timing!K7</f>
        <v>44196</v>
      </c>
      <c r="L7" s="43">
        <f ca="1">Timing!L7</f>
        <v>44561</v>
      </c>
      <c r="M7" s="43">
        <f ca="1">Timing!M7</f>
        <v>44926</v>
      </c>
      <c r="N7" s="43">
        <f ca="1">Timing!N7</f>
        <v>45291</v>
      </c>
      <c r="O7" s="43">
        <f ca="1">Timing!O7</f>
        <v>45657</v>
      </c>
      <c r="P7" s="43">
        <f ca="1">Timing!P7</f>
        <v>46022</v>
      </c>
      <c r="Q7" s="43">
        <f ca="1">Timing!Q7</f>
        <v>46387</v>
      </c>
      <c r="R7" s="43">
        <f ca="1">Timing!R7</f>
        <v>46752</v>
      </c>
      <c r="S7" s="43">
        <f ca="1">Timing!S7</f>
        <v>47118</v>
      </c>
      <c r="T7" s="43">
        <f ca="1">Timing!T7</f>
        <v>47483</v>
      </c>
      <c r="U7" s="43">
        <f ca="1">Timing!U7</f>
        <v>47848</v>
      </c>
    </row>
    <row r="8" spans="1:22" hidden="1" outlineLevel="1" x14ac:dyDescent="0.2">
      <c r="C8" s="61" t="s">
        <v>74</v>
      </c>
      <c r="J8" s="39">
        <f ca="1">Timing!J8</f>
        <v>365</v>
      </c>
      <c r="K8" s="39">
        <f ca="1">Timing!K8</f>
        <v>366</v>
      </c>
      <c r="L8" s="39">
        <f ca="1">Timing!L8</f>
        <v>365</v>
      </c>
      <c r="M8" s="39">
        <f ca="1">Timing!M8</f>
        <v>365</v>
      </c>
      <c r="N8" s="39">
        <f ca="1">Timing!N8</f>
        <v>365</v>
      </c>
      <c r="O8" s="39">
        <f ca="1">Timing!O8</f>
        <v>366</v>
      </c>
      <c r="P8" s="39">
        <f ca="1">Timing!P8</f>
        <v>365</v>
      </c>
      <c r="Q8" s="39">
        <f ca="1">Timing!Q8</f>
        <v>365</v>
      </c>
      <c r="R8" s="39">
        <f ca="1">Timing!R8</f>
        <v>365</v>
      </c>
      <c r="S8" s="39">
        <f ca="1">Timing!S8</f>
        <v>366</v>
      </c>
      <c r="T8" s="39">
        <f ca="1">Timing!T8</f>
        <v>365</v>
      </c>
      <c r="U8" s="39">
        <f ca="1">Timing!U8</f>
        <v>365</v>
      </c>
    </row>
    <row r="9" spans="1:22" hidden="1" outlineLevel="1" x14ac:dyDescent="0.2">
      <c r="C9" s="61" t="s">
        <v>73</v>
      </c>
      <c r="J9" s="39">
        <f>Timing!J9</f>
        <v>1</v>
      </c>
      <c r="K9" s="39">
        <f>Timing!K9</f>
        <v>2</v>
      </c>
      <c r="L9" s="39">
        <f>Timing!L9</f>
        <v>3</v>
      </c>
      <c r="M9" s="39">
        <f>Timing!M9</f>
        <v>4</v>
      </c>
      <c r="N9" s="39">
        <f>Timing!N9</f>
        <v>5</v>
      </c>
      <c r="O9" s="39">
        <f>Timing!O9</f>
        <v>6</v>
      </c>
      <c r="P9" s="39">
        <f>Timing!P9</f>
        <v>7</v>
      </c>
      <c r="Q9" s="39">
        <f>Timing!Q9</f>
        <v>8</v>
      </c>
      <c r="R9" s="39">
        <f>Timing!R9</f>
        <v>9</v>
      </c>
      <c r="S9" s="39">
        <f>Timing!S9</f>
        <v>10</v>
      </c>
      <c r="T9" s="39">
        <f>Timing!T9</f>
        <v>11</v>
      </c>
      <c r="U9" s="39">
        <f>Timing!U9</f>
        <v>12</v>
      </c>
    </row>
    <row r="11" spans="1:22" ht="16.5" thickBot="1" x14ac:dyDescent="0.3">
      <c r="B11" s="51">
        <f>MAX($B$10:$B10)+1</f>
        <v>1</v>
      </c>
      <c r="C11" s="46" t="str">
        <f ca="1">A1</f>
        <v>Depreciation Calculation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2.75" outlineLevel="1" thickTop="1" x14ac:dyDescent="0.2"/>
    <row r="13" spans="1:22" ht="16.5" outlineLevel="1" x14ac:dyDescent="0.25">
      <c r="C13" s="4" t="s">
        <v>68</v>
      </c>
    </row>
    <row r="14" spans="1:22" outlineLevel="1" x14ac:dyDescent="0.2"/>
    <row r="15" spans="1:22" s="65" customFormat="1" outlineLevel="1" x14ac:dyDescent="0.2">
      <c r="E15" s="65" t="s">
        <v>85</v>
      </c>
      <c r="G15" s="63" t="s">
        <v>86</v>
      </c>
      <c r="H15" s="62">
        <v>4</v>
      </c>
    </row>
    <row r="16" spans="1:22" s="65" customFormat="1" outlineLevel="1" x14ac:dyDescent="0.2">
      <c r="G16" s="63"/>
    </row>
    <row r="17" spans="3:21" s="65" customFormat="1" outlineLevel="1" x14ac:dyDescent="0.2">
      <c r="E17" s="65" t="s">
        <v>87</v>
      </c>
      <c r="G17" s="63" t="s">
        <v>88</v>
      </c>
      <c r="H17" s="67">
        <f>IF(Economic_Life,1/Economic_Life,)</f>
        <v>0.25</v>
      </c>
    </row>
    <row r="18" spans="3:21" s="65" customFormat="1" outlineLevel="1" x14ac:dyDescent="0.2"/>
    <row r="19" spans="3:21" s="66" customFormat="1" outlineLevel="1" x14ac:dyDescent="0.2">
      <c r="J19" s="70">
        <f>N(I19)+1</f>
        <v>1</v>
      </c>
      <c r="K19" s="70">
        <f t="shared" ref="K19" si="0">N(J19)+1</f>
        <v>2</v>
      </c>
      <c r="L19" s="70">
        <f t="shared" ref="L19" si="1">N(K19)+1</f>
        <v>3</v>
      </c>
      <c r="M19" s="70">
        <f t="shared" ref="M19" si="2">N(L19)+1</f>
        <v>4</v>
      </c>
      <c r="N19" s="70">
        <f t="shared" ref="N19" si="3">N(M19)+1</f>
        <v>5</v>
      </c>
      <c r="O19" s="70">
        <f t="shared" ref="O19" si="4">N(N19)+1</f>
        <v>6</v>
      </c>
      <c r="P19" s="70">
        <f t="shared" ref="P19" si="5">N(O19)+1</f>
        <v>7</v>
      </c>
      <c r="Q19" s="70">
        <f t="shared" ref="Q19" si="6">N(P19)+1</f>
        <v>8</v>
      </c>
      <c r="R19" s="70">
        <f t="shared" ref="R19" si="7">N(Q19)+1</f>
        <v>9</v>
      </c>
      <c r="S19" s="70">
        <f t="shared" ref="S19" si="8">N(R19)+1</f>
        <v>10</v>
      </c>
      <c r="T19" s="70">
        <f t="shared" ref="T19" si="9">N(S19)+1</f>
        <v>11</v>
      </c>
      <c r="U19" s="70">
        <f t="shared" ref="U19" si="10">N(T19)+1</f>
        <v>12</v>
      </c>
    </row>
    <row r="20" spans="3:21" s="66" customFormat="1" outlineLevel="1" x14ac:dyDescent="0.2"/>
    <row r="21" spans="3:21" s="65" customFormat="1" outlineLevel="1" x14ac:dyDescent="0.2">
      <c r="E21" s="65" t="s">
        <v>89</v>
      </c>
      <c r="G21" s="63" t="s">
        <v>83</v>
      </c>
      <c r="I21" s="28"/>
      <c r="J21" s="62">
        <v>100</v>
      </c>
      <c r="K21" s="62">
        <v>200</v>
      </c>
      <c r="L21" s="62">
        <v>300</v>
      </c>
      <c r="M21" s="62">
        <v>400</v>
      </c>
      <c r="N21" s="62">
        <v>500</v>
      </c>
      <c r="O21" s="62">
        <v>600</v>
      </c>
      <c r="P21" s="62">
        <v>700</v>
      </c>
      <c r="Q21" s="62">
        <v>800</v>
      </c>
      <c r="R21" s="62">
        <v>900</v>
      </c>
      <c r="S21" s="62">
        <v>1000</v>
      </c>
      <c r="T21" s="62">
        <v>1100</v>
      </c>
      <c r="U21" s="62">
        <v>1200</v>
      </c>
    </row>
    <row r="22" spans="3:21" s="65" customFormat="1" outlineLevel="1" x14ac:dyDescent="0.2"/>
    <row r="23" spans="3:21" s="65" customFormat="1" outlineLevel="1" x14ac:dyDescent="0.2"/>
    <row r="24" spans="3:21" ht="16.5" outlineLevel="1" x14ac:dyDescent="0.25">
      <c r="C24" s="4" t="s">
        <v>90</v>
      </c>
    </row>
    <row r="25" spans="3:21" outlineLevel="1" x14ac:dyDescent="0.2"/>
    <row r="26" spans="3:21" ht="15" outlineLevel="1" x14ac:dyDescent="0.25">
      <c r="D26" s="5" t="s">
        <v>91</v>
      </c>
    </row>
    <row r="27" spans="3:21" outlineLevel="1" x14ac:dyDescent="0.2"/>
    <row r="28" spans="3:21" s="65" customFormat="1" outlineLevel="1" x14ac:dyDescent="0.2">
      <c r="J28" s="70">
        <f>N(I28)+1</f>
        <v>1</v>
      </c>
      <c r="K28" s="70">
        <f t="shared" ref="K28:U28" si="11">N(J28)+1</f>
        <v>2</v>
      </c>
      <c r="L28" s="70">
        <f t="shared" si="11"/>
        <v>3</v>
      </c>
      <c r="M28" s="70">
        <f t="shared" si="11"/>
        <v>4</v>
      </c>
      <c r="N28" s="70">
        <f t="shared" si="11"/>
        <v>5</v>
      </c>
      <c r="O28" s="70">
        <f t="shared" si="11"/>
        <v>6</v>
      </c>
      <c r="P28" s="70">
        <f t="shared" si="11"/>
        <v>7</v>
      </c>
      <c r="Q28" s="70">
        <f t="shared" si="11"/>
        <v>8</v>
      </c>
      <c r="R28" s="70">
        <f t="shared" si="11"/>
        <v>9</v>
      </c>
      <c r="S28" s="70">
        <f t="shared" si="11"/>
        <v>10</v>
      </c>
      <c r="T28" s="70">
        <f t="shared" si="11"/>
        <v>11</v>
      </c>
      <c r="U28" s="70">
        <f t="shared" si="11"/>
        <v>12</v>
      </c>
    </row>
    <row r="29" spans="3:21" s="65" customFormat="1" outlineLevel="1" x14ac:dyDescent="0.2"/>
    <row r="30" spans="3:21" outlineLevel="1" x14ac:dyDescent="0.2">
      <c r="E30" s="83">
        <f>ROWS($D$30:$D30)</f>
        <v>1</v>
      </c>
      <c r="F30" s="83"/>
      <c r="G30" s="63" t="s">
        <v>83</v>
      </c>
      <c r="H30" s="68">
        <f t="shared" ref="H30:H41" ca="1" si="12">OFFSET(BC_Capex,,$E30)</f>
        <v>100</v>
      </c>
      <c r="I30" s="28"/>
      <c r="J30" s="39">
        <f ca="1">IF(J$28&gt;=$E30,MIN($H30-SUM($I30:I30),$H30*Depn_Rate),)</f>
        <v>25</v>
      </c>
      <c r="K30" s="39">
        <f ca="1">IF(K$28&gt;=$E30,MIN($H30-SUM($I30:J30),$H30*Depn_Rate),)</f>
        <v>25</v>
      </c>
      <c r="L30" s="39">
        <f ca="1">IF(L$28&gt;=$E30,MIN($H30-SUM($I30:K30),$H30*Depn_Rate),)</f>
        <v>25</v>
      </c>
      <c r="M30" s="39">
        <f ca="1">IF(M$28&gt;=$E30,MIN($H30-SUM($I30:L30),$H30*Depn_Rate),)</f>
        <v>25</v>
      </c>
      <c r="N30" s="39">
        <f ca="1">IF(N$28&gt;=$E30,MIN($H30-SUM($I30:M30),$H30*Depn_Rate),)</f>
        <v>0</v>
      </c>
      <c r="O30" s="39">
        <f ca="1">IF(O$28&gt;=$E30,MIN($H30-SUM($I30:N30),$H30*Depn_Rate),)</f>
        <v>0</v>
      </c>
      <c r="P30" s="39">
        <f ca="1">IF(P$28&gt;=$E30,MIN($H30-SUM($I30:O30),$H30*Depn_Rate),)</f>
        <v>0</v>
      </c>
      <c r="Q30" s="39">
        <f ca="1">IF(Q$28&gt;=$E30,MIN($H30-SUM($I30:P30),$H30*Depn_Rate),)</f>
        <v>0</v>
      </c>
      <c r="R30" s="39">
        <f ca="1">IF(R$28&gt;=$E30,MIN($H30-SUM($I30:Q30),$H30*Depn_Rate),)</f>
        <v>0</v>
      </c>
      <c r="S30" s="39">
        <f ca="1">IF(S$28&gt;=$E30,MIN($H30-SUM($I30:R30),$H30*Depn_Rate),)</f>
        <v>0</v>
      </c>
      <c r="T30" s="39">
        <f ca="1">IF(T$28&gt;=$E30,MIN($H30-SUM($I30:S30),$H30*Depn_Rate),)</f>
        <v>0</v>
      </c>
      <c r="U30" s="39">
        <f ca="1">IF(U$28&gt;=$E30,MIN($H30-SUM($I30:T30),$H30*Depn_Rate),)</f>
        <v>0</v>
      </c>
    </row>
    <row r="31" spans="3:21" outlineLevel="1" x14ac:dyDescent="0.2">
      <c r="E31" s="83">
        <f>ROWS($D$30:$D31)</f>
        <v>2</v>
      </c>
      <c r="F31" s="83"/>
      <c r="G31" s="63" t="s">
        <v>83</v>
      </c>
      <c r="H31" s="68">
        <f t="shared" ca="1" si="12"/>
        <v>200</v>
      </c>
      <c r="I31" s="28"/>
      <c r="J31" s="39">
        <f>IF(J$28&gt;=$E31,MIN($H31-SUM($I31:I31),$H31*Depn_Rate),)</f>
        <v>0</v>
      </c>
      <c r="K31" s="39">
        <f ca="1">IF(K$28&gt;=$E31,MIN($H31-SUM($I31:J31),$H31*Depn_Rate),)</f>
        <v>50</v>
      </c>
      <c r="L31" s="39">
        <f ca="1">IF(L$28&gt;=$E31,MIN($H31-SUM($I31:K31),$H31*Depn_Rate),)</f>
        <v>50</v>
      </c>
      <c r="M31" s="39">
        <f ca="1">IF(M$28&gt;=$E31,MIN($H31-SUM($I31:L31),$H31*Depn_Rate),)</f>
        <v>50</v>
      </c>
      <c r="N31" s="39">
        <f ca="1">IF(N$28&gt;=$E31,MIN($H31-SUM($I31:M31),$H31*Depn_Rate),)</f>
        <v>50</v>
      </c>
      <c r="O31" s="39">
        <f ca="1">IF(O$28&gt;=$E31,MIN($H31-SUM($I31:N31),$H31*Depn_Rate),)</f>
        <v>0</v>
      </c>
      <c r="P31" s="39">
        <f ca="1">IF(P$28&gt;=$E31,MIN($H31-SUM($I31:O31),$H31*Depn_Rate),)</f>
        <v>0</v>
      </c>
      <c r="Q31" s="39">
        <f ca="1">IF(Q$28&gt;=$E31,MIN($H31-SUM($I31:P31),$H31*Depn_Rate),)</f>
        <v>0</v>
      </c>
      <c r="R31" s="39">
        <f ca="1">IF(R$28&gt;=$E31,MIN($H31-SUM($I31:Q31),$H31*Depn_Rate),)</f>
        <v>0</v>
      </c>
      <c r="S31" s="39">
        <f ca="1">IF(S$28&gt;=$E31,MIN($H31-SUM($I31:R31),$H31*Depn_Rate),)</f>
        <v>0</v>
      </c>
      <c r="T31" s="39">
        <f ca="1">IF(T$28&gt;=$E31,MIN($H31-SUM($I31:S31),$H31*Depn_Rate),)</f>
        <v>0</v>
      </c>
      <c r="U31" s="39">
        <f ca="1">IF(U$28&gt;=$E31,MIN($H31-SUM($I31:T31),$H31*Depn_Rate),)</f>
        <v>0</v>
      </c>
    </row>
    <row r="32" spans="3:21" outlineLevel="1" x14ac:dyDescent="0.2">
      <c r="E32" s="83">
        <f>ROWS($D$30:$D32)</f>
        <v>3</v>
      </c>
      <c r="F32" s="83"/>
      <c r="G32" s="63" t="s">
        <v>83</v>
      </c>
      <c r="H32" s="68">
        <f t="shared" ca="1" si="12"/>
        <v>300</v>
      </c>
      <c r="I32" s="28"/>
      <c r="J32" s="39">
        <f>IF(J$28&gt;=$E32,MIN($H32-SUM($I32:I32),$H32*Depn_Rate),)</f>
        <v>0</v>
      </c>
      <c r="K32" s="39">
        <f>IF(K$28&gt;=$E32,MIN($H32-SUM($I32:J32),$H32*Depn_Rate),)</f>
        <v>0</v>
      </c>
      <c r="L32" s="39">
        <f ca="1">IF(L$28&gt;=$E32,MIN($H32-SUM($I32:K32),$H32*Depn_Rate),)</f>
        <v>75</v>
      </c>
      <c r="M32" s="39">
        <f ca="1">IF(M$28&gt;=$E32,MIN($H32-SUM($I32:L32),$H32*Depn_Rate),)</f>
        <v>75</v>
      </c>
      <c r="N32" s="39">
        <f ca="1">IF(N$28&gt;=$E32,MIN($H32-SUM($I32:M32),$H32*Depn_Rate),)</f>
        <v>75</v>
      </c>
      <c r="O32" s="39">
        <f ca="1">IF(O$28&gt;=$E32,MIN($H32-SUM($I32:N32),$H32*Depn_Rate),)</f>
        <v>75</v>
      </c>
      <c r="P32" s="39">
        <f ca="1">IF(P$28&gt;=$E32,MIN($H32-SUM($I32:O32),$H32*Depn_Rate),)</f>
        <v>0</v>
      </c>
      <c r="Q32" s="39">
        <f ca="1">IF(Q$28&gt;=$E32,MIN($H32-SUM($I32:P32),$H32*Depn_Rate),)</f>
        <v>0</v>
      </c>
      <c r="R32" s="39">
        <f ca="1">IF(R$28&gt;=$E32,MIN($H32-SUM($I32:Q32),$H32*Depn_Rate),)</f>
        <v>0</v>
      </c>
      <c r="S32" s="39">
        <f ca="1">IF(S$28&gt;=$E32,MIN($H32-SUM($I32:R32),$H32*Depn_Rate),)</f>
        <v>0</v>
      </c>
      <c r="T32" s="39">
        <f ca="1">IF(T$28&gt;=$E32,MIN($H32-SUM($I32:S32),$H32*Depn_Rate),)</f>
        <v>0</v>
      </c>
      <c r="U32" s="39">
        <f ca="1">IF(U$28&gt;=$E32,MIN($H32-SUM($I32:T32),$H32*Depn_Rate),)</f>
        <v>0</v>
      </c>
    </row>
    <row r="33" spans="4:21" outlineLevel="1" x14ac:dyDescent="0.2">
      <c r="E33" s="83">
        <f>ROWS($D$30:$D33)</f>
        <v>4</v>
      </c>
      <c r="F33" s="83"/>
      <c r="G33" s="63" t="s">
        <v>83</v>
      </c>
      <c r="H33" s="68">
        <f t="shared" ca="1" si="12"/>
        <v>400</v>
      </c>
      <c r="I33" s="28"/>
      <c r="J33" s="39">
        <f>IF(J$28&gt;=$E33,MIN($H33-SUM($I33:I33),$H33*Depn_Rate),)</f>
        <v>0</v>
      </c>
      <c r="K33" s="39">
        <f>IF(K$28&gt;=$E33,MIN($H33-SUM($I33:J33),$H33*Depn_Rate),)</f>
        <v>0</v>
      </c>
      <c r="L33" s="39">
        <f>IF(L$28&gt;=$E33,MIN($H33-SUM($I33:K33),$H33*Depn_Rate),)</f>
        <v>0</v>
      </c>
      <c r="M33" s="39">
        <f ca="1">IF(M$28&gt;=$E33,MIN($H33-SUM($I33:L33),$H33*Depn_Rate),)</f>
        <v>100</v>
      </c>
      <c r="N33" s="39">
        <f ca="1">IF(N$28&gt;=$E33,MIN($H33-SUM($I33:M33),$H33*Depn_Rate),)</f>
        <v>100</v>
      </c>
      <c r="O33" s="39">
        <f ca="1">IF(O$28&gt;=$E33,MIN($H33-SUM($I33:N33),$H33*Depn_Rate),)</f>
        <v>100</v>
      </c>
      <c r="P33" s="39">
        <f ca="1">IF(P$28&gt;=$E33,MIN($H33-SUM($I33:O33),$H33*Depn_Rate),)</f>
        <v>100</v>
      </c>
      <c r="Q33" s="39">
        <f ca="1">IF(Q$28&gt;=$E33,MIN($H33-SUM($I33:P33),$H33*Depn_Rate),)</f>
        <v>0</v>
      </c>
      <c r="R33" s="39">
        <f ca="1">IF(R$28&gt;=$E33,MIN($H33-SUM($I33:Q33),$H33*Depn_Rate),)</f>
        <v>0</v>
      </c>
      <c r="S33" s="39">
        <f ca="1">IF(S$28&gt;=$E33,MIN($H33-SUM($I33:R33),$H33*Depn_Rate),)</f>
        <v>0</v>
      </c>
      <c r="T33" s="39">
        <f ca="1">IF(T$28&gt;=$E33,MIN($H33-SUM($I33:S33),$H33*Depn_Rate),)</f>
        <v>0</v>
      </c>
      <c r="U33" s="39">
        <f ca="1">IF(U$28&gt;=$E33,MIN($H33-SUM($I33:T33),$H33*Depn_Rate),)</f>
        <v>0</v>
      </c>
    </row>
    <row r="34" spans="4:21" outlineLevel="1" x14ac:dyDescent="0.2">
      <c r="E34" s="83">
        <f>ROWS($D$30:$D34)</f>
        <v>5</v>
      </c>
      <c r="F34" s="83"/>
      <c r="G34" s="63" t="s">
        <v>83</v>
      </c>
      <c r="H34" s="68">
        <f t="shared" ca="1" si="12"/>
        <v>500</v>
      </c>
      <c r="I34" s="28"/>
      <c r="J34" s="39">
        <f>IF(J$28&gt;=$E34,MIN($H34-SUM($I34:I34),$H34*Depn_Rate),)</f>
        <v>0</v>
      </c>
      <c r="K34" s="39">
        <f>IF(K$28&gt;=$E34,MIN($H34-SUM($I34:J34),$H34*Depn_Rate),)</f>
        <v>0</v>
      </c>
      <c r="L34" s="39">
        <f>IF(L$28&gt;=$E34,MIN($H34-SUM($I34:K34),$H34*Depn_Rate),)</f>
        <v>0</v>
      </c>
      <c r="M34" s="39">
        <f>IF(M$28&gt;=$E34,MIN($H34-SUM($I34:L34),$H34*Depn_Rate),)</f>
        <v>0</v>
      </c>
      <c r="N34" s="39">
        <f ca="1">IF(N$28&gt;=$E34,MIN($H34-SUM($I34:M34),$H34*Depn_Rate),)</f>
        <v>125</v>
      </c>
      <c r="O34" s="39">
        <f ca="1">IF(O$28&gt;=$E34,MIN($H34-SUM($I34:N34),$H34*Depn_Rate),)</f>
        <v>125</v>
      </c>
      <c r="P34" s="39">
        <f ca="1">IF(P$28&gt;=$E34,MIN($H34-SUM($I34:O34),$H34*Depn_Rate),)</f>
        <v>125</v>
      </c>
      <c r="Q34" s="39">
        <f ca="1">IF(Q$28&gt;=$E34,MIN($H34-SUM($I34:P34),$H34*Depn_Rate),)</f>
        <v>125</v>
      </c>
      <c r="R34" s="39">
        <f ca="1">IF(R$28&gt;=$E34,MIN($H34-SUM($I34:Q34),$H34*Depn_Rate),)</f>
        <v>0</v>
      </c>
      <c r="S34" s="39">
        <f ca="1">IF(S$28&gt;=$E34,MIN($H34-SUM($I34:R34),$H34*Depn_Rate),)</f>
        <v>0</v>
      </c>
      <c r="T34" s="39">
        <f ca="1">IF(T$28&gt;=$E34,MIN($H34-SUM($I34:S34),$H34*Depn_Rate),)</f>
        <v>0</v>
      </c>
      <c r="U34" s="39">
        <f ca="1">IF(U$28&gt;=$E34,MIN($H34-SUM($I34:T34),$H34*Depn_Rate),)</f>
        <v>0</v>
      </c>
    </row>
    <row r="35" spans="4:21" outlineLevel="1" x14ac:dyDescent="0.2">
      <c r="E35" s="83">
        <f>ROWS($D$30:$D35)</f>
        <v>6</v>
      </c>
      <c r="F35" s="83"/>
      <c r="G35" s="63" t="s">
        <v>83</v>
      </c>
      <c r="H35" s="68">
        <f t="shared" ca="1" si="12"/>
        <v>600</v>
      </c>
      <c r="I35" s="28"/>
      <c r="J35" s="39">
        <f>IF(J$28&gt;=$E35,MIN($H35-SUM($I35:I35),$H35*Depn_Rate),)</f>
        <v>0</v>
      </c>
      <c r="K35" s="39">
        <f>IF(K$28&gt;=$E35,MIN($H35-SUM($I35:J35),$H35*Depn_Rate),)</f>
        <v>0</v>
      </c>
      <c r="L35" s="39">
        <f>IF(L$28&gt;=$E35,MIN($H35-SUM($I35:K35),$H35*Depn_Rate),)</f>
        <v>0</v>
      </c>
      <c r="M35" s="39">
        <f>IF(M$28&gt;=$E35,MIN($H35-SUM($I35:L35),$H35*Depn_Rate),)</f>
        <v>0</v>
      </c>
      <c r="N35" s="39">
        <f>IF(N$28&gt;=$E35,MIN($H35-SUM($I35:M35),$H35*Depn_Rate),)</f>
        <v>0</v>
      </c>
      <c r="O35" s="39">
        <f ca="1">IF(O$28&gt;=$E35,MIN($H35-SUM($I35:N35),$H35*Depn_Rate),)</f>
        <v>150</v>
      </c>
      <c r="P35" s="39">
        <f ca="1">IF(P$28&gt;=$E35,MIN($H35-SUM($I35:O35),$H35*Depn_Rate),)</f>
        <v>150</v>
      </c>
      <c r="Q35" s="39">
        <f ca="1">IF(Q$28&gt;=$E35,MIN($H35-SUM($I35:P35),$H35*Depn_Rate),)</f>
        <v>150</v>
      </c>
      <c r="R35" s="39">
        <f ca="1">IF(R$28&gt;=$E35,MIN($H35-SUM($I35:Q35),$H35*Depn_Rate),)</f>
        <v>150</v>
      </c>
      <c r="S35" s="39">
        <f ca="1">IF(S$28&gt;=$E35,MIN($H35-SUM($I35:R35),$H35*Depn_Rate),)</f>
        <v>0</v>
      </c>
      <c r="T35" s="39">
        <f ca="1">IF(T$28&gt;=$E35,MIN($H35-SUM($I35:S35),$H35*Depn_Rate),)</f>
        <v>0</v>
      </c>
      <c r="U35" s="39">
        <f ca="1">IF(U$28&gt;=$E35,MIN($H35-SUM($I35:T35),$H35*Depn_Rate),)</f>
        <v>0</v>
      </c>
    </row>
    <row r="36" spans="4:21" outlineLevel="1" x14ac:dyDescent="0.2">
      <c r="E36" s="83">
        <f>ROWS($D$30:$D36)</f>
        <v>7</v>
      </c>
      <c r="F36" s="83"/>
      <c r="G36" s="63" t="s">
        <v>83</v>
      </c>
      <c r="H36" s="68">
        <f t="shared" ca="1" si="12"/>
        <v>700</v>
      </c>
      <c r="I36" s="28"/>
      <c r="J36" s="39">
        <f>IF(J$28&gt;=$E36,MIN($H36-SUM($I36:I36),$H36*Depn_Rate),)</f>
        <v>0</v>
      </c>
      <c r="K36" s="39">
        <f>IF(K$28&gt;=$E36,MIN($H36-SUM($I36:J36),$H36*Depn_Rate),)</f>
        <v>0</v>
      </c>
      <c r="L36" s="39">
        <f>IF(L$28&gt;=$E36,MIN($H36-SUM($I36:K36),$H36*Depn_Rate),)</f>
        <v>0</v>
      </c>
      <c r="M36" s="39">
        <f>IF(M$28&gt;=$E36,MIN($H36-SUM($I36:L36),$H36*Depn_Rate),)</f>
        <v>0</v>
      </c>
      <c r="N36" s="39">
        <f>IF(N$28&gt;=$E36,MIN($H36-SUM($I36:M36),$H36*Depn_Rate),)</f>
        <v>0</v>
      </c>
      <c r="O36" s="39">
        <f>IF(O$28&gt;=$E36,MIN($H36-SUM($I36:N36),$H36*Depn_Rate),)</f>
        <v>0</v>
      </c>
      <c r="P36" s="39">
        <f ca="1">IF(P$28&gt;=$E36,MIN($H36-SUM($I36:O36),$H36*Depn_Rate),)</f>
        <v>175</v>
      </c>
      <c r="Q36" s="39">
        <f ca="1">IF(Q$28&gt;=$E36,MIN($H36-SUM($I36:P36),$H36*Depn_Rate),)</f>
        <v>175</v>
      </c>
      <c r="R36" s="39">
        <f ca="1">IF(R$28&gt;=$E36,MIN($H36-SUM($I36:Q36),$H36*Depn_Rate),)</f>
        <v>175</v>
      </c>
      <c r="S36" s="39">
        <f ca="1">IF(S$28&gt;=$E36,MIN($H36-SUM($I36:R36),$H36*Depn_Rate),)</f>
        <v>175</v>
      </c>
      <c r="T36" s="39">
        <f ca="1">IF(T$28&gt;=$E36,MIN($H36-SUM($I36:S36),$H36*Depn_Rate),)</f>
        <v>0</v>
      </c>
      <c r="U36" s="39">
        <f ca="1">IF(U$28&gt;=$E36,MIN($H36-SUM($I36:T36),$H36*Depn_Rate),)</f>
        <v>0</v>
      </c>
    </row>
    <row r="37" spans="4:21" outlineLevel="1" x14ac:dyDescent="0.2">
      <c r="E37" s="83">
        <f>ROWS($D$30:$D37)</f>
        <v>8</v>
      </c>
      <c r="F37" s="83"/>
      <c r="G37" s="63" t="s">
        <v>83</v>
      </c>
      <c r="H37" s="68">
        <f t="shared" ca="1" si="12"/>
        <v>800</v>
      </c>
      <c r="I37" s="28"/>
      <c r="J37" s="39">
        <f>IF(J$28&gt;=$E37,MIN($H37-SUM($I37:I37),$H37*Depn_Rate),)</f>
        <v>0</v>
      </c>
      <c r="K37" s="39">
        <f>IF(K$28&gt;=$E37,MIN($H37-SUM($I37:J37),$H37*Depn_Rate),)</f>
        <v>0</v>
      </c>
      <c r="L37" s="39">
        <f>IF(L$28&gt;=$E37,MIN($H37-SUM($I37:K37),$H37*Depn_Rate),)</f>
        <v>0</v>
      </c>
      <c r="M37" s="39">
        <f>IF(M$28&gt;=$E37,MIN($H37-SUM($I37:L37),$H37*Depn_Rate),)</f>
        <v>0</v>
      </c>
      <c r="N37" s="39">
        <f>IF(N$28&gt;=$E37,MIN($H37-SUM($I37:M37),$H37*Depn_Rate),)</f>
        <v>0</v>
      </c>
      <c r="O37" s="39">
        <f>IF(O$28&gt;=$E37,MIN($H37-SUM($I37:N37),$H37*Depn_Rate),)</f>
        <v>0</v>
      </c>
      <c r="P37" s="39">
        <f>IF(P$28&gt;=$E37,MIN($H37-SUM($I37:O37),$H37*Depn_Rate),)</f>
        <v>0</v>
      </c>
      <c r="Q37" s="39">
        <f ca="1">IF(Q$28&gt;=$E37,MIN($H37-SUM($I37:P37),$H37*Depn_Rate),)</f>
        <v>200</v>
      </c>
      <c r="R37" s="39">
        <f ca="1">IF(R$28&gt;=$E37,MIN($H37-SUM($I37:Q37),$H37*Depn_Rate),)</f>
        <v>200</v>
      </c>
      <c r="S37" s="39">
        <f ca="1">IF(S$28&gt;=$E37,MIN($H37-SUM($I37:R37),$H37*Depn_Rate),)</f>
        <v>200</v>
      </c>
      <c r="T37" s="39">
        <f ca="1">IF(T$28&gt;=$E37,MIN($H37-SUM($I37:S37),$H37*Depn_Rate),)</f>
        <v>200</v>
      </c>
      <c r="U37" s="39">
        <f ca="1">IF(U$28&gt;=$E37,MIN($H37-SUM($I37:T37),$H37*Depn_Rate),)</f>
        <v>0</v>
      </c>
    </row>
    <row r="38" spans="4:21" outlineLevel="1" x14ac:dyDescent="0.2">
      <c r="E38" s="83">
        <f>ROWS($D$30:$D38)</f>
        <v>9</v>
      </c>
      <c r="F38" s="83"/>
      <c r="G38" s="63" t="s">
        <v>83</v>
      </c>
      <c r="H38" s="68">
        <f t="shared" ca="1" si="12"/>
        <v>900</v>
      </c>
      <c r="I38" s="28"/>
      <c r="J38" s="39">
        <f>IF(J$28&gt;=$E38,MIN($H38-SUM($I38:I38),$H38*Depn_Rate),)</f>
        <v>0</v>
      </c>
      <c r="K38" s="39">
        <f>IF(K$28&gt;=$E38,MIN($H38-SUM($I38:J38),$H38*Depn_Rate),)</f>
        <v>0</v>
      </c>
      <c r="L38" s="39">
        <f>IF(L$28&gt;=$E38,MIN($H38-SUM($I38:K38),$H38*Depn_Rate),)</f>
        <v>0</v>
      </c>
      <c r="M38" s="39">
        <f>IF(M$28&gt;=$E38,MIN($H38-SUM($I38:L38),$H38*Depn_Rate),)</f>
        <v>0</v>
      </c>
      <c r="N38" s="39">
        <f>IF(N$28&gt;=$E38,MIN($H38-SUM($I38:M38),$H38*Depn_Rate),)</f>
        <v>0</v>
      </c>
      <c r="O38" s="39">
        <f>IF(O$28&gt;=$E38,MIN($H38-SUM($I38:N38),$H38*Depn_Rate),)</f>
        <v>0</v>
      </c>
      <c r="P38" s="39">
        <f>IF(P$28&gt;=$E38,MIN($H38-SUM($I38:O38),$H38*Depn_Rate),)</f>
        <v>0</v>
      </c>
      <c r="Q38" s="39">
        <f>IF(Q$28&gt;=$E38,MIN($H38-SUM($I38:P38),$H38*Depn_Rate),)</f>
        <v>0</v>
      </c>
      <c r="R38" s="39">
        <f ca="1">IF(R$28&gt;=$E38,MIN($H38-SUM($I38:Q38),$H38*Depn_Rate),)</f>
        <v>225</v>
      </c>
      <c r="S38" s="39">
        <f ca="1">IF(S$28&gt;=$E38,MIN($H38-SUM($I38:R38),$H38*Depn_Rate),)</f>
        <v>225</v>
      </c>
      <c r="T38" s="39">
        <f ca="1">IF(T$28&gt;=$E38,MIN($H38-SUM($I38:S38),$H38*Depn_Rate),)</f>
        <v>225</v>
      </c>
      <c r="U38" s="39">
        <f ca="1">IF(U$28&gt;=$E38,MIN($H38-SUM($I38:T38),$H38*Depn_Rate),)</f>
        <v>225</v>
      </c>
    </row>
    <row r="39" spans="4:21" outlineLevel="1" x14ac:dyDescent="0.2">
      <c r="E39" s="83">
        <f>ROWS($D$30:$D39)</f>
        <v>10</v>
      </c>
      <c r="F39" s="83"/>
      <c r="G39" s="63" t="s">
        <v>83</v>
      </c>
      <c r="H39" s="68">
        <f t="shared" ca="1" si="12"/>
        <v>1000</v>
      </c>
      <c r="I39" s="28"/>
      <c r="J39" s="39">
        <f>IF(J$28&gt;=$E39,MIN($H39-SUM($I39:I39),$H39*Depn_Rate),)</f>
        <v>0</v>
      </c>
      <c r="K39" s="39">
        <f>IF(K$28&gt;=$E39,MIN($H39-SUM($I39:J39),$H39*Depn_Rate),)</f>
        <v>0</v>
      </c>
      <c r="L39" s="39">
        <f>IF(L$28&gt;=$E39,MIN($H39-SUM($I39:K39),$H39*Depn_Rate),)</f>
        <v>0</v>
      </c>
      <c r="M39" s="39">
        <f>IF(M$28&gt;=$E39,MIN($H39-SUM($I39:L39),$H39*Depn_Rate),)</f>
        <v>0</v>
      </c>
      <c r="N39" s="39">
        <f>IF(N$28&gt;=$E39,MIN($H39-SUM($I39:M39),$H39*Depn_Rate),)</f>
        <v>0</v>
      </c>
      <c r="O39" s="39">
        <f>IF(O$28&gt;=$E39,MIN($H39-SUM($I39:N39),$H39*Depn_Rate),)</f>
        <v>0</v>
      </c>
      <c r="P39" s="39">
        <f>IF(P$28&gt;=$E39,MIN($H39-SUM($I39:O39),$H39*Depn_Rate),)</f>
        <v>0</v>
      </c>
      <c r="Q39" s="39">
        <f>IF(Q$28&gt;=$E39,MIN($H39-SUM($I39:P39),$H39*Depn_Rate),)</f>
        <v>0</v>
      </c>
      <c r="R39" s="39">
        <f>IF(R$28&gt;=$E39,MIN($H39-SUM($I39:Q39),$H39*Depn_Rate),)</f>
        <v>0</v>
      </c>
      <c r="S39" s="39">
        <f ca="1">IF(S$28&gt;=$E39,MIN($H39-SUM($I39:R39),$H39*Depn_Rate),)</f>
        <v>250</v>
      </c>
      <c r="T39" s="39">
        <f ca="1">IF(T$28&gt;=$E39,MIN($H39-SUM($I39:S39),$H39*Depn_Rate),)</f>
        <v>250</v>
      </c>
      <c r="U39" s="39">
        <f ca="1">IF(U$28&gt;=$E39,MIN($H39-SUM($I39:T39),$H39*Depn_Rate),)</f>
        <v>250</v>
      </c>
    </row>
    <row r="40" spans="4:21" outlineLevel="1" x14ac:dyDescent="0.2">
      <c r="E40" s="83">
        <f>ROWS($D$30:$D40)</f>
        <v>11</v>
      </c>
      <c r="F40" s="83"/>
      <c r="G40" s="63" t="s">
        <v>83</v>
      </c>
      <c r="H40" s="68">
        <f t="shared" ca="1" si="12"/>
        <v>1100</v>
      </c>
      <c r="I40" s="28"/>
      <c r="J40" s="39">
        <f>IF(J$28&gt;=$E40,MIN($H40-SUM($I40:I40),$H40*Depn_Rate),)</f>
        <v>0</v>
      </c>
      <c r="K40" s="39">
        <f>IF(K$28&gt;=$E40,MIN($H40-SUM($I40:J40),$H40*Depn_Rate),)</f>
        <v>0</v>
      </c>
      <c r="L40" s="39">
        <f>IF(L$28&gt;=$E40,MIN($H40-SUM($I40:K40),$H40*Depn_Rate),)</f>
        <v>0</v>
      </c>
      <c r="M40" s="39">
        <f>IF(M$28&gt;=$E40,MIN($H40-SUM($I40:L40),$H40*Depn_Rate),)</f>
        <v>0</v>
      </c>
      <c r="N40" s="39">
        <f>IF(N$28&gt;=$E40,MIN($H40-SUM($I40:M40),$H40*Depn_Rate),)</f>
        <v>0</v>
      </c>
      <c r="O40" s="39">
        <f>IF(O$28&gt;=$E40,MIN($H40-SUM($I40:N40),$H40*Depn_Rate),)</f>
        <v>0</v>
      </c>
      <c r="P40" s="39">
        <f>IF(P$28&gt;=$E40,MIN($H40-SUM($I40:O40),$H40*Depn_Rate),)</f>
        <v>0</v>
      </c>
      <c r="Q40" s="39">
        <f>IF(Q$28&gt;=$E40,MIN($H40-SUM($I40:P40),$H40*Depn_Rate),)</f>
        <v>0</v>
      </c>
      <c r="R40" s="39">
        <f>IF(R$28&gt;=$E40,MIN($H40-SUM($I40:Q40),$H40*Depn_Rate),)</f>
        <v>0</v>
      </c>
      <c r="S40" s="39">
        <f>IF(S$28&gt;=$E40,MIN($H40-SUM($I40:R40),$H40*Depn_Rate),)</f>
        <v>0</v>
      </c>
      <c r="T40" s="39">
        <f ca="1">IF(T$28&gt;=$E40,MIN($H40-SUM($I40:S40),$H40*Depn_Rate),)</f>
        <v>275</v>
      </c>
      <c r="U40" s="39">
        <f ca="1">IF(U$28&gt;=$E40,MIN($H40-SUM($I40:T40),$H40*Depn_Rate),)</f>
        <v>275</v>
      </c>
    </row>
    <row r="41" spans="4:21" outlineLevel="1" x14ac:dyDescent="0.2">
      <c r="E41" s="83">
        <f>ROWS($D$30:$D41)</f>
        <v>12</v>
      </c>
      <c r="F41" s="83"/>
      <c r="G41" s="63" t="s">
        <v>83</v>
      </c>
      <c r="H41" s="68">
        <f t="shared" ca="1" si="12"/>
        <v>1200</v>
      </c>
      <c r="I41" s="28"/>
      <c r="J41" s="39">
        <f>IF(J$28&gt;=$E41,MIN($H41-SUM($I41:I41),$H41*Depn_Rate),)</f>
        <v>0</v>
      </c>
      <c r="K41" s="39">
        <f>IF(K$28&gt;=$E41,MIN($H41-SUM($I41:J41),$H41*Depn_Rate),)</f>
        <v>0</v>
      </c>
      <c r="L41" s="39">
        <f>IF(L$28&gt;=$E41,MIN($H41-SUM($I41:K41),$H41*Depn_Rate),)</f>
        <v>0</v>
      </c>
      <c r="M41" s="39">
        <f>IF(M$28&gt;=$E41,MIN($H41-SUM($I41:L41),$H41*Depn_Rate),)</f>
        <v>0</v>
      </c>
      <c r="N41" s="39">
        <f>IF(N$28&gt;=$E41,MIN($H41-SUM($I41:M41),$H41*Depn_Rate),)</f>
        <v>0</v>
      </c>
      <c r="O41" s="39">
        <f>IF(O$28&gt;=$E41,MIN($H41-SUM($I41:N41),$H41*Depn_Rate),)</f>
        <v>0</v>
      </c>
      <c r="P41" s="39">
        <f>IF(P$28&gt;=$E41,MIN($H41-SUM($I41:O41),$H41*Depn_Rate),)</f>
        <v>0</v>
      </c>
      <c r="Q41" s="39">
        <f>IF(Q$28&gt;=$E41,MIN($H41-SUM($I41:P41),$H41*Depn_Rate),)</f>
        <v>0</v>
      </c>
      <c r="R41" s="39">
        <f>IF(R$28&gt;=$E41,MIN($H41-SUM($I41:Q41),$H41*Depn_Rate),)</f>
        <v>0</v>
      </c>
      <c r="S41" s="39">
        <f>IF(S$28&gt;=$E41,MIN($H41-SUM($I41:R41),$H41*Depn_Rate),)</f>
        <v>0</v>
      </c>
      <c r="T41" s="39">
        <f>IF(T$28&gt;=$E41,MIN($H41-SUM($I41:S41),$H41*Depn_Rate),)</f>
        <v>0</v>
      </c>
      <c r="U41" s="39">
        <f ca="1">IF(U$28&gt;=$E41,MIN($H41-SUM($I41:T41),$H41*Depn_Rate),)</f>
        <v>300</v>
      </c>
    </row>
    <row r="42" spans="4:21" outlineLevel="1" x14ac:dyDescent="0.2"/>
    <row r="43" spans="4:21" ht="12.75" outlineLevel="1" thickBot="1" x14ac:dyDescent="0.25">
      <c r="E43" s="74" t="s">
        <v>95</v>
      </c>
      <c r="G43" s="63" t="s">
        <v>83</v>
      </c>
      <c r="J43" s="73">
        <f ca="1">SUM(J30:J41)</f>
        <v>25</v>
      </c>
      <c r="K43" s="73">
        <f t="shared" ref="K43:U43" ca="1" si="13">SUM(K30:K41)</f>
        <v>75</v>
      </c>
      <c r="L43" s="73">
        <f t="shared" ca="1" si="13"/>
        <v>150</v>
      </c>
      <c r="M43" s="73">
        <f t="shared" ca="1" si="13"/>
        <v>250</v>
      </c>
      <c r="N43" s="73">
        <f t="shared" ca="1" si="13"/>
        <v>350</v>
      </c>
      <c r="O43" s="73">
        <f t="shared" ca="1" si="13"/>
        <v>450</v>
      </c>
      <c r="P43" s="73">
        <f t="shared" ca="1" si="13"/>
        <v>550</v>
      </c>
      <c r="Q43" s="73">
        <f t="shared" ca="1" si="13"/>
        <v>650</v>
      </c>
      <c r="R43" s="73">
        <f t="shared" ca="1" si="13"/>
        <v>750</v>
      </c>
      <c r="S43" s="73">
        <f t="shared" ca="1" si="13"/>
        <v>850</v>
      </c>
      <c r="T43" s="73">
        <f t="shared" ca="1" si="13"/>
        <v>950</v>
      </c>
      <c r="U43" s="73">
        <f t="shared" ca="1" si="13"/>
        <v>1050</v>
      </c>
    </row>
    <row r="44" spans="4:21" s="65" customFormat="1" ht="12.75" outlineLevel="1" thickTop="1" x14ac:dyDescent="0.2"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</row>
    <row r="45" spans="4:21" outlineLevel="1" x14ac:dyDescent="0.2"/>
    <row r="46" spans="4:21" ht="15" outlineLevel="1" x14ac:dyDescent="0.25">
      <c r="D46" s="5" t="s">
        <v>92</v>
      </c>
    </row>
    <row r="47" spans="4:21" outlineLevel="1" x14ac:dyDescent="0.2"/>
    <row r="48" spans="4:21" outlineLevel="1" x14ac:dyDescent="0.2">
      <c r="J48" s="70">
        <f>N(I48)+1</f>
        <v>1</v>
      </c>
      <c r="K48" s="70">
        <f t="shared" ref="K48:U48" si="14">N(J48)+1</f>
        <v>2</v>
      </c>
      <c r="L48" s="70">
        <f t="shared" si="14"/>
        <v>3</v>
      </c>
      <c r="M48" s="70">
        <f t="shared" si="14"/>
        <v>4</v>
      </c>
      <c r="N48" s="70">
        <f t="shared" si="14"/>
        <v>5</v>
      </c>
      <c r="O48" s="70">
        <f t="shared" si="14"/>
        <v>6</v>
      </c>
      <c r="P48" s="70">
        <f t="shared" si="14"/>
        <v>7</v>
      </c>
      <c r="Q48" s="70">
        <f t="shared" si="14"/>
        <v>8</v>
      </c>
      <c r="R48" s="70">
        <f t="shared" si="14"/>
        <v>9</v>
      </c>
      <c r="S48" s="70">
        <f t="shared" si="14"/>
        <v>10</v>
      </c>
      <c r="T48" s="70">
        <f t="shared" si="14"/>
        <v>11</v>
      </c>
      <c r="U48" s="70">
        <f t="shared" si="14"/>
        <v>12</v>
      </c>
    </row>
    <row r="49" spans="5:21" outlineLevel="1" x14ac:dyDescent="0.2"/>
    <row r="50" spans="5:21" s="65" customFormat="1" outlineLevel="1" x14ac:dyDescent="0.2">
      <c r="E50" s="65" t="s">
        <v>93</v>
      </c>
      <c r="G50" s="71" t="s">
        <v>82</v>
      </c>
      <c r="J50" s="39">
        <f t="shared" ref="J50:U50" si="15">MIN(J48,Economic_Life)</f>
        <v>1</v>
      </c>
      <c r="K50" s="39">
        <f t="shared" si="15"/>
        <v>2</v>
      </c>
      <c r="L50" s="39">
        <f t="shared" si="15"/>
        <v>3</v>
      </c>
      <c r="M50" s="39">
        <f t="shared" si="15"/>
        <v>4</v>
      </c>
      <c r="N50" s="39">
        <f t="shared" si="15"/>
        <v>4</v>
      </c>
      <c r="O50" s="39">
        <f t="shared" si="15"/>
        <v>4</v>
      </c>
      <c r="P50" s="39">
        <f t="shared" si="15"/>
        <v>4</v>
      </c>
      <c r="Q50" s="39">
        <f t="shared" si="15"/>
        <v>4</v>
      </c>
      <c r="R50" s="39">
        <f t="shared" si="15"/>
        <v>4</v>
      </c>
      <c r="S50" s="39">
        <f t="shared" si="15"/>
        <v>4</v>
      </c>
      <c r="T50" s="39">
        <f t="shared" si="15"/>
        <v>4</v>
      </c>
      <c r="U50" s="39">
        <f t="shared" si="15"/>
        <v>4</v>
      </c>
    </row>
    <row r="51" spans="5:21" s="65" customFormat="1" outlineLevel="1" x14ac:dyDescent="0.2">
      <c r="G51" s="63"/>
    </row>
    <row r="52" spans="5:21" outlineLevel="1" x14ac:dyDescent="0.2">
      <c r="E52" s="61" t="str">
        <f>E21</f>
        <v>Capital Expenditure</v>
      </c>
      <c r="G52" s="63" t="s">
        <v>83</v>
      </c>
      <c r="J52" s="68">
        <f>J21</f>
        <v>100</v>
      </c>
      <c r="K52" s="68">
        <f t="shared" ref="K52:U52" si="16">K21</f>
        <v>200</v>
      </c>
      <c r="L52" s="68">
        <f t="shared" si="16"/>
        <v>300</v>
      </c>
      <c r="M52" s="68">
        <f t="shared" si="16"/>
        <v>400</v>
      </c>
      <c r="N52" s="68">
        <f t="shared" si="16"/>
        <v>500</v>
      </c>
      <c r="O52" s="68">
        <f t="shared" si="16"/>
        <v>600</v>
      </c>
      <c r="P52" s="68">
        <f t="shared" si="16"/>
        <v>700</v>
      </c>
      <c r="Q52" s="68">
        <f t="shared" si="16"/>
        <v>800</v>
      </c>
      <c r="R52" s="68">
        <f t="shared" si="16"/>
        <v>900</v>
      </c>
      <c r="S52" s="68">
        <f t="shared" si="16"/>
        <v>1000</v>
      </c>
      <c r="T52" s="68">
        <f t="shared" si="16"/>
        <v>1100</v>
      </c>
      <c r="U52" s="68">
        <f t="shared" si="16"/>
        <v>1200</v>
      </c>
    </row>
    <row r="53" spans="5:21" outlineLevel="1" x14ac:dyDescent="0.2"/>
    <row r="54" spans="5:21" outlineLevel="1" x14ac:dyDescent="0.2">
      <c r="E54" s="61" t="s">
        <v>94</v>
      </c>
      <c r="G54" s="63" t="s">
        <v>83</v>
      </c>
      <c r="H54" s="72">
        <f>Depn_Rate</f>
        <v>0.25</v>
      </c>
      <c r="J54" s="39">
        <f t="shared" ref="J54:U54" si="17">J52*Depn_Rate</f>
        <v>25</v>
      </c>
      <c r="K54" s="39">
        <f t="shared" si="17"/>
        <v>50</v>
      </c>
      <c r="L54" s="39">
        <f t="shared" si="17"/>
        <v>75</v>
      </c>
      <c r="M54" s="39">
        <f t="shared" si="17"/>
        <v>100</v>
      </c>
      <c r="N54" s="39">
        <f t="shared" si="17"/>
        <v>125</v>
      </c>
      <c r="O54" s="39">
        <f t="shared" si="17"/>
        <v>150</v>
      </c>
      <c r="P54" s="39">
        <f t="shared" si="17"/>
        <v>175</v>
      </c>
      <c r="Q54" s="39">
        <f t="shared" si="17"/>
        <v>200</v>
      </c>
      <c r="R54" s="39">
        <f t="shared" si="17"/>
        <v>225</v>
      </c>
      <c r="S54" s="39">
        <f t="shared" si="17"/>
        <v>250</v>
      </c>
      <c r="T54" s="39">
        <f t="shared" si="17"/>
        <v>275</v>
      </c>
      <c r="U54" s="39">
        <f t="shared" si="17"/>
        <v>300</v>
      </c>
    </row>
    <row r="55" spans="5:21" outlineLevel="1" x14ac:dyDescent="0.2"/>
    <row r="56" spans="5:21" ht="12.75" outlineLevel="1" thickBot="1" x14ac:dyDescent="0.25">
      <c r="E56" s="74" t="s">
        <v>95</v>
      </c>
      <c r="F56" s="65"/>
      <c r="G56" s="63" t="s">
        <v>83</v>
      </c>
      <c r="H56" s="65"/>
      <c r="I56" s="65"/>
      <c r="J56" s="73">
        <f ca="1">SUM(OFFSET(J$54,,,,-J50))</f>
        <v>25</v>
      </c>
      <c r="K56" s="73">
        <f t="shared" ref="K56:U56" ca="1" si="18">SUM(OFFSET(K$54,,,,-K50))</f>
        <v>75</v>
      </c>
      <c r="L56" s="73">
        <f t="shared" ca="1" si="18"/>
        <v>150</v>
      </c>
      <c r="M56" s="73">
        <f t="shared" ca="1" si="18"/>
        <v>250</v>
      </c>
      <c r="N56" s="73">
        <f t="shared" ca="1" si="18"/>
        <v>350</v>
      </c>
      <c r="O56" s="73">
        <f t="shared" ca="1" si="18"/>
        <v>450</v>
      </c>
      <c r="P56" s="73">
        <f t="shared" ca="1" si="18"/>
        <v>550</v>
      </c>
      <c r="Q56" s="73">
        <f t="shared" ca="1" si="18"/>
        <v>650</v>
      </c>
      <c r="R56" s="73">
        <f t="shared" ca="1" si="18"/>
        <v>750</v>
      </c>
      <c r="S56" s="73">
        <f t="shared" ca="1" si="18"/>
        <v>850</v>
      </c>
      <c r="T56" s="73">
        <f t="shared" ca="1" si="18"/>
        <v>950</v>
      </c>
      <c r="U56" s="73">
        <f t="shared" ca="1" si="18"/>
        <v>1050</v>
      </c>
    </row>
    <row r="57" spans="5:21" ht="12.75" outlineLevel="1" thickTop="1" x14ac:dyDescent="0.2"/>
    <row r="58" spans="5:21" outlineLevel="1" x14ac:dyDescent="0.2"/>
    <row r="59" spans="5:21" outlineLevel="1" x14ac:dyDescent="0.2">
      <c r="E59" s="61" t="s">
        <v>43</v>
      </c>
      <c r="G59" s="63" t="s">
        <v>84</v>
      </c>
      <c r="I59" s="88">
        <f ca="1">MIN(SUM(J59:U59),1)</f>
        <v>0</v>
      </c>
      <c r="J59" s="75">
        <f t="shared" ref="J59:U59" ca="1" si="19">(ROUND(J43-J56,Rounding_Accuracy)&lt;&gt;0)*1</f>
        <v>0</v>
      </c>
      <c r="K59" s="75">
        <f t="shared" ca="1" si="19"/>
        <v>0</v>
      </c>
      <c r="L59" s="75">
        <f t="shared" ca="1" si="19"/>
        <v>0</v>
      </c>
      <c r="M59" s="75">
        <f t="shared" ca="1" si="19"/>
        <v>0</v>
      </c>
      <c r="N59" s="75">
        <f t="shared" ca="1" si="19"/>
        <v>0</v>
      </c>
      <c r="O59" s="75">
        <f t="shared" ca="1" si="19"/>
        <v>0</v>
      </c>
      <c r="P59" s="75">
        <f t="shared" ca="1" si="19"/>
        <v>0</v>
      </c>
      <c r="Q59" s="75">
        <f t="shared" ca="1" si="19"/>
        <v>0</v>
      </c>
      <c r="R59" s="75">
        <f t="shared" ca="1" si="19"/>
        <v>0</v>
      </c>
      <c r="S59" s="75">
        <f t="shared" ca="1" si="19"/>
        <v>0</v>
      </c>
      <c r="T59" s="75">
        <f t="shared" ca="1" si="19"/>
        <v>0</v>
      </c>
      <c r="U59" s="75">
        <f t="shared" ca="1" si="19"/>
        <v>0</v>
      </c>
    </row>
    <row r="60" spans="5:21" outlineLevel="1" x14ac:dyDescent="0.2"/>
    <row r="61" spans="5:21" outlineLevel="1" x14ac:dyDescent="0.2"/>
  </sheetData>
  <mergeCells count="14">
    <mergeCell ref="E38:F38"/>
    <mergeCell ref="E39:F39"/>
    <mergeCell ref="E40:F40"/>
    <mergeCell ref="E41:F41"/>
    <mergeCell ref="E33:F33"/>
    <mergeCell ref="E34:F34"/>
    <mergeCell ref="E35:F35"/>
    <mergeCell ref="E36:F36"/>
    <mergeCell ref="E37:F37"/>
    <mergeCell ref="I1:J1"/>
    <mergeCell ref="A3:E3"/>
    <mergeCell ref="E30:F30"/>
    <mergeCell ref="E31:F31"/>
    <mergeCell ref="E32:F32"/>
  </mergeCells>
  <conditionalFormatting sqref="F4">
    <cfRule type="cellIs" dxfId="7" priority="3" operator="notEqual">
      <formula>0</formula>
    </cfRule>
  </conditionalFormatting>
  <conditionalFormatting sqref="I59">
    <cfRule type="cellIs" dxfId="1" priority="2" operator="notEqual">
      <formula>0</formula>
    </cfRule>
  </conditionalFormatting>
  <conditionalFormatting sqref="I59">
    <cfRule type="cellIs" dxfId="0" priority="1" operator="notEqual">
      <formula>0</formula>
    </cfRule>
  </conditionalFormatting>
  <dataValidations count="1">
    <dataValidation type="whole" operator="greaterThan" allowBlank="1" showInputMessage="1" showErrorMessage="1" errorTitle="Invalid Entry" error="Please enter a whole number greater than one year." promptTitle="Economic Life" prompt="Please enter a whole number greater than one year." sqref="H15" xr:uid="{00000000-0002-0000-0300-000000000000}">
      <formula1>1</formula1>
    </dataValidation>
  </dataValidations>
  <hyperlinks>
    <hyperlink ref="F4" location="Overall_Error_Check" tooltip="Go to Overall Error Check" display="Overall_Error_Check" xr:uid="{00000000-0004-0000-0300-000000000000}"/>
    <hyperlink ref="A3:E3" location="HL_Navigator" tooltip="Go to Navigator (Table of Contents)" display="Navigator" xr:uid="{00000000-0004-0000-0300-000001000000}"/>
    <hyperlink ref="A3" location="HL_Navigator" display="Navigator" xr:uid="{00000000-0004-0000-0300-000002000000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Model Parameters</v>
      </c>
      <c r="J1" s="78"/>
      <c r="K1" s="78"/>
    </row>
    <row r="2" spans="1:18" ht="18" x14ac:dyDescent="0.25">
      <c r="A2" s="50" t="str">
        <f ca="1">Model_Name</f>
        <v>SP - Using OFFSET for Depreciation.xlsx</v>
      </c>
    </row>
    <row r="3" spans="1:18" x14ac:dyDescent="0.2">
      <c r="A3" s="78" t="s">
        <v>1</v>
      </c>
      <c r="B3" s="78"/>
      <c r="C3" s="78"/>
      <c r="D3" s="78"/>
      <c r="E3" s="78"/>
    </row>
    <row r="4" spans="1:18" ht="14.25" x14ac:dyDescent="0.2">
      <c r="E4" t="s">
        <v>2</v>
      </c>
      <c r="I4" s="1">
        <f ca="1">Overall_Error_Check</f>
        <v>0</v>
      </c>
    </row>
    <row r="6" spans="1:18" ht="16.5" thickBot="1" x14ac:dyDescent="0.3">
      <c r="B6" s="51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84" t="str">
        <f ca="1">IF(ISERROR(OR(FIND("[",CELL("filename",A1)),FIND("]",CELL("filename",A1)))),"",MID(CELL("filename",A1),FIND("[",CELL("filename",A1))+1,FIND("]",CELL("filename",A1))-FIND("[",CELL("filename",A1))-1))</f>
        <v>SP - Using OFFSET for Depreciation.xlsx</v>
      </c>
      <c r="H11" s="85"/>
      <c r="I11" s="85"/>
      <c r="J11" s="85"/>
      <c r="K11" s="85"/>
      <c r="L11" s="85"/>
      <c r="M11" s="85"/>
      <c r="N11" s="86"/>
    </row>
    <row r="12" spans="1:18" outlineLevel="1" x14ac:dyDescent="0.2">
      <c r="E12" t="s">
        <v>6</v>
      </c>
      <c r="G12" s="87" t="s">
        <v>100</v>
      </c>
      <c r="H12" s="87"/>
      <c r="I12" s="87"/>
      <c r="J12" s="87"/>
      <c r="K12" s="87"/>
      <c r="L12" s="87"/>
      <c r="M12" s="87"/>
      <c r="N12" s="87"/>
    </row>
    <row r="13" spans="1:18" outlineLevel="1" x14ac:dyDescent="0.2"/>
    <row r="14" spans="1:18" outlineLevel="1" x14ac:dyDescent="0.2"/>
    <row r="15" spans="1:18" ht="16.5" thickBot="1" x14ac:dyDescent="0.3">
      <c r="B15" s="51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00000000-0004-0000-0400-000000000000}"/>
    <hyperlink ref="A3" location="HL_Navigator" display="Navigator" xr:uid="{00000000-0004-0000-0400-000001000000}"/>
    <hyperlink ref="I4" location="Overall_Error_Check" tooltip="Go to Overall Error Check" display="Overall_Error_Check" xr:uid="{00000000-0004-0000-04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V23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21" width="11.85546875" customWidth="1"/>
  </cols>
  <sheetData>
    <row r="1" spans="1:22" s="42" customFormat="1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Timing</v>
      </c>
      <c r="I1" s="78"/>
      <c r="J1" s="78"/>
    </row>
    <row r="2" spans="1:22" s="42" customFormat="1" ht="18" x14ac:dyDescent="0.25">
      <c r="A2" s="50" t="str">
        <f ca="1">Model_Name</f>
        <v>SP - Using OFFSET for Depreciation.xlsx</v>
      </c>
    </row>
    <row r="3" spans="1:22" s="42" customFormat="1" x14ac:dyDescent="0.2">
      <c r="A3" s="78" t="s">
        <v>1</v>
      </c>
      <c r="B3" s="78"/>
      <c r="C3" s="78"/>
      <c r="D3" s="78"/>
      <c r="E3" s="78"/>
    </row>
    <row r="4" spans="1:22" s="42" customFormat="1" ht="14.25" x14ac:dyDescent="0.2">
      <c r="B4" s="42" t="s">
        <v>2</v>
      </c>
      <c r="F4" s="1">
        <f ca="1">Overall_Error_Check</f>
        <v>0</v>
      </c>
    </row>
    <row r="5" spans="1:22" s="2" customFormat="1" x14ac:dyDescent="0.2">
      <c r="J5" s="44">
        <f ca="1">J$7</f>
        <v>43830</v>
      </c>
      <c r="K5" s="44">
        <f ca="1">K$7</f>
        <v>44196</v>
      </c>
      <c r="L5" s="44">
        <f ca="1">L$7</f>
        <v>44561</v>
      </c>
      <c r="M5" s="44">
        <f ca="1">M$7</f>
        <v>44926</v>
      </c>
      <c r="N5" s="44">
        <f ca="1">N$7</f>
        <v>45291</v>
      </c>
      <c r="O5" s="44">
        <f t="shared" ref="O5:U5" ca="1" si="0">O$7</f>
        <v>45657</v>
      </c>
      <c r="P5" s="44">
        <f t="shared" ca="1" si="0"/>
        <v>46022</v>
      </c>
      <c r="Q5" s="44">
        <f t="shared" ca="1" si="0"/>
        <v>46387</v>
      </c>
      <c r="R5" s="44">
        <f t="shared" ca="1" si="0"/>
        <v>46752</v>
      </c>
      <c r="S5" s="44">
        <f t="shared" ca="1" si="0"/>
        <v>47118</v>
      </c>
      <c r="T5" s="44">
        <f t="shared" ca="1" si="0"/>
        <v>47483</v>
      </c>
      <c r="U5" s="44">
        <f t="shared" ca="1" si="0"/>
        <v>47848</v>
      </c>
    </row>
    <row r="6" spans="1:22" s="42" customFormat="1" outlineLevel="1" x14ac:dyDescent="0.2">
      <c r="C6" s="2" t="s">
        <v>71</v>
      </c>
      <c r="J6" s="43">
        <f t="shared" ref="J6:U6" ca="1" si="1">IF(J$9=1,Model_Start_Date,I$7+1)</f>
        <v>43466</v>
      </c>
      <c r="K6" s="43">
        <f t="shared" ca="1" si="1"/>
        <v>43831</v>
      </c>
      <c r="L6" s="43">
        <f t="shared" ca="1" si="1"/>
        <v>44197</v>
      </c>
      <c r="M6" s="43">
        <f t="shared" ca="1" si="1"/>
        <v>44562</v>
      </c>
      <c r="N6" s="43">
        <f t="shared" ca="1" si="1"/>
        <v>44927</v>
      </c>
      <c r="O6" s="43">
        <f t="shared" ca="1" si="1"/>
        <v>45292</v>
      </c>
      <c r="P6" s="43">
        <f t="shared" ca="1" si="1"/>
        <v>45658</v>
      </c>
      <c r="Q6" s="43">
        <f t="shared" ca="1" si="1"/>
        <v>46023</v>
      </c>
      <c r="R6" s="43">
        <f t="shared" ca="1" si="1"/>
        <v>46388</v>
      </c>
      <c r="S6" s="43">
        <f t="shared" ca="1" si="1"/>
        <v>46753</v>
      </c>
      <c r="T6" s="43">
        <f t="shared" ca="1" si="1"/>
        <v>47119</v>
      </c>
      <c r="U6" s="43">
        <f t="shared" ca="1" si="1"/>
        <v>47484</v>
      </c>
    </row>
    <row r="7" spans="1:22" s="42" customFormat="1" outlineLevel="1" x14ac:dyDescent="0.2">
      <c r="C7" s="2" t="s">
        <v>72</v>
      </c>
      <c r="J7" s="43">
        <f t="shared" ref="J7:U7" ca="1" si="2">EOMONTH(J$6,MOD(Periodicity+Reporting_Month_Factor-MONTH(J$6),Periodicity))</f>
        <v>43830</v>
      </c>
      <c r="K7" s="43">
        <f t="shared" ca="1" si="2"/>
        <v>44196</v>
      </c>
      <c r="L7" s="43">
        <f t="shared" ca="1" si="2"/>
        <v>44561</v>
      </c>
      <c r="M7" s="43">
        <f t="shared" ca="1" si="2"/>
        <v>44926</v>
      </c>
      <c r="N7" s="43">
        <f t="shared" ca="1" si="2"/>
        <v>45291</v>
      </c>
      <c r="O7" s="43">
        <f t="shared" ca="1" si="2"/>
        <v>45657</v>
      </c>
      <c r="P7" s="43">
        <f t="shared" ca="1" si="2"/>
        <v>46022</v>
      </c>
      <c r="Q7" s="43">
        <f t="shared" ca="1" si="2"/>
        <v>46387</v>
      </c>
      <c r="R7" s="43">
        <f t="shared" ca="1" si="2"/>
        <v>46752</v>
      </c>
      <c r="S7" s="43">
        <f t="shared" ca="1" si="2"/>
        <v>47118</v>
      </c>
      <c r="T7" s="43">
        <f t="shared" ca="1" si="2"/>
        <v>47483</v>
      </c>
      <c r="U7" s="43">
        <f t="shared" ca="1" si="2"/>
        <v>47848</v>
      </c>
    </row>
    <row r="8" spans="1:22" s="42" customFormat="1" outlineLevel="1" x14ac:dyDescent="0.2">
      <c r="C8" s="2" t="s">
        <v>74</v>
      </c>
      <c r="J8" s="39">
        <f ca="1">J7-J6+1</f>
        <v>365</v>
      </c>
      <c r="K8" s="39">
        <f t="shared" ref="K8:N8" ca="1" si="3">K7-K6+1</f>
        <v>366</v>
      </c>
      <c r="L8" s="39">
        <f t="shared" ca="1" si="3"/>
        <v>365</v>
      </c>
      <c r="M8" s="39">
        <f t="shared" ca="1" si="3"/>
        <v>365</v>
      </c>
      <c r="N8" s="39">
        <f t="shared" ca="1" si="3"/>
        <v>365</v>
      </c>
      <c r="O8" s="39">
        <f t="shared" ref="O8:U8" ca="1" si="4">O7-O6+1</f>
        <v>366</v>
      </c>
      <c r="P8" s="39">
        <f t="shared" ca="1" si="4"/>
        <v>365</v>
      </c>
      <c r="Q8" s="39">
        <f t="shared" ca="1" si="4"/>
        <v>365</v>
      </c>
      <c r="R8" s="39">
        <f t="shared" ca="1" si="4"/>
        <v>365</v>
      </c>
      <c r="S8" s="39">
        <f t="shared" ca="1" si="4"/>
        <v>366</v>
      </c>
      <c r="T8" s="39">
        <f t="shared" ca="1" si="4"/>
        <v>365</v>
      </c>
      <c r="U8" s="39">
        <f t="shared" ca="1" si="4"/>
        <v>365</v>
      </c>
    </row>
    <row r="9" spans="1:22" s="42" customFormat="1" outlineLevel="1" x14ac:dyDescent="0.2">
      <c r="C9" s="2" t="s">
        <v>73</v>
      </c>
      <c r="I9" s="28"/>
      <c r="J9" s="39">
        <f>N(I$9)+1</f>
        <v>1</v>
      </c>
      <c r="K9" s="39">
        <f t="shared" ref="K9:N9" si="5">N(J$9)+1</f>
        <v>2</v>
      </c>
      <c r="L9" s="39">
        <f t="shared" si="5"/>
        <v>3</v>
      </c>
      <c r="M9" s="39">
        <f t="shared" si="5"/>
        <v>4</v>
      </c>
      <c r="N9" s="39">
        <f t="shared" si="5"/>
        <v>5</v>
      </c>
      <c r="O9" s="39">
        <f t="shared" ref="O9" si="6">N(N$9)+1</f>
        <v>6</v>
      </c>
      <c r="P9" s="39">
        <f t="shared" ref="P9" si="7">N(O$9)+1</f>
        <v>7</v>
      </c>
      <c r="Q9" s="39">
        <f t="shared" ref="Q9" si="8">N(P$9)+1</f>
        <v>8</v>
      </c>
      <c r="R9" s="39">
        <f t="shared" ref="R9" si="9">N(Q$9)+1</f>
        <v>9</v>
      </c>
      <c r="S9" s="39">
        <f t="shared" ref="S9" si="10">N(R$9)+1</f>
        <v>10</v>
      </c>
      <c r="T9" s="39">
        <f t="shared" ref="T9" si="11">N(S$9)+1</f>
        <v>11</v>
      </c>
      <c r="U9" s="39">
        <f t="shared" ref="U9" si="12">N(T$9)+1</f>
        <v>12</v>
      </c>
    </row>
    <row r="10" spans="1:22" s="42" customFormat="1" x14ac:dyDescent="0.2">
      <c r="O10" s="61"/>
      <c r="P10" s="61"/>
      <c r="Q10" s="61"/>
      <c r="R10" s="61"/>
      <c r="S10" s="61"/>
      <c r="T10" s="61"/>
      <c r="U10" s="61"/>
    </row>
    <row r="11" spans="1:22" s="42" customFormat="1" ht="16.5" thickBot="1" x14ac:dyDescent="0.3">
      <c r="B11" s="51">
        <f>MAX($B$10:$B10)+1</f>
        <v>1</v>
      </c>
      <c r="C11" s="46" t="s">
        <v>75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s="42" customFormat="1" ht="12.75" thickTop="1" x14ac:dyDescent="0.2"/>
    <row r="13" spans="1:22" s="42" customFormat="1" ht="16.5" x14ac:dyDescent="0.25">
      <c r="C13" s="4" t="s">
        <v>76</v>
      </c>
    </row>
    <row r="15" spans="1:22" x14ac:dyDescent="0.2">
      <c r="D15" t="s">
        <v>77</v>
      </c>
      <c r="H15" s="59">
        <f ca="1">DATE(YEAR(TODAY())+1,1,1)</f>
        <v>43466</v>
      </c>
    </row>
    <row r="17" spans="4:9" x14ac:dyDescent="0.2">
      <c r="D17" t="s">
        <v>78</v>
      </c>
      <c r="H17" s="52">
        <v>12</v>
      </c>
    </row>
    <row r="19" spans="4:9" x14ac:dyDescent="0.2">
      <c r="D19" t="s">
        <v>79</v>
      </c>
      <c r="H19" s="52">
        <v>12</v>
      </c>
      <c r="I19" s="23" t="str">
        <f ca="1">"e.g. "&amp;TEXT(DATE(YEAR(Model_Start_Date)+IF(Example_Reporting_Month&lt;MONTH(Model_Start_Date),1,0),Example_Reporting_Month+1,1)-1,"dd-Mmm-yy")</f>
        <v>e.g. 31-Dec-19</v>
      </c>
    </row>
    <row r="21" spans="4:9" x14ac:dyDescent="0.2">
      <c r="D21" t="s">
        <v>80</v>
      </c>
      <c r="H21" s="40">
        <f>MOD(Example_Reporting_Month-1,Periodicity)+1</f>
        <v>12</v>
      </c>
    </row>
    <row r="23" spans="4:9" x14ac:dyDescent="0.2">
      <c r="D23" t="s">
        <v>81</v>
      </c>
      <c r="H23" s="60">
        <v>12</v>
      </c>
    </row>
  </sheetData>
  <mergeCells count="2">
    <mergeCell ref="I1:J1"/>
    <mergeCell ref="A3:E3"/>
  </mergeCells>
  <conditionalFormatting sqref="F4">
    <cfRule type="cellIs" dxfId="5" priority="1" operator="notEqual">
      <formula>0</formula>
    </cfRule>
  </conditionalFormatting>
  <dataValidations count="1">
    <dataValidation type="list" allowBlank="1" showInputMessage="1" showErrorMessage="1" sqref="H17" xr:uid="{00000000-0002-0000-0500-000000000000}">
      <formula1>"1,2,3,4,6,12"</formula1>
    </dataValidation>
  </dataValidations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Error Checks</v>
      </c>
      <c r="I1" s="78"/>
      <c r="J1" s="78"/>
    </row>
    <row r="2" spans="1:11" ht="18" x14ac:dyDescent="0.25">
      <c r="A2" s="50" t="str">
        <f ca="1">Model_Name</f>
        <v>SP - Using OFFSET for Depreciation.xlsx</v>
      </c>
    </row>
    <row r="3" spans="1:11" x14ac:dyDescent="0.2">
      <c r="A3" s="78" t="s">
        <v>1</v>
      </c>
      <c r="B3" s="78"/>
      <c r="C3" s="78"/>
      <c r="D3" s="78"/>
      <c r="E3" s="78"/>
    </row>
    <row r="4" spans="1:11" ht="14.25" x14ac:dyDescent="0.2">
      <c r="B4" t="s">
        <v>2</v>
      </c>
      <c r="F4" s="1">
        <f ca="1">Overall_Error_Check</f>
        <v>0</v>
      </c>
    </row>
    <row r="6" spans="1:11" ht="16.5" thickBot="1" x14ac:dyDescent="0.3">
      <c r="B6" s="51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outlineLevel="1" x14ac:dyDescent="0.2">
      <c r="E12" t="s">
        <v>96</v>
      </c>
      <c r="I12" s="75">
        <f ca="1">HL_Depn_Check</f>
        <v>0</v>
      </c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9" ht="15" outlineLevel="1" x14ac:dyDescent="0.25">
      <c r="E17" s="5" t="str">
        <f>C8</f>
        <v>Summary of Errors</v>
      </c>
      <c r="I17" s="29">
        <f ca="1">MIN(1,SUM(I11:I15))</f>
        <v>0</v>
      </c>
    </row>
    <row r="18" spans="5:9" outlineLevel="1" x14ac:dyDescent="0.2"/>
    <row r="19" spans="5:9" outlineLevel="1" x14ac:dyDescent="0.2"/>
  </sheetData>
  <mergeCells count="2">
    <mergeCell ref="I1:J1"/>
    <mergeCell ref="A3:E3"/>
  </mergeCells>
  <conditionalFormatting sqref="I17 F4">
    <cfRule type="cellIs" dxfId="4" priority="3" operator="notEqual">
      <formula>0</formula>
    </cfRule>
  </conditionalFormatting>
  <conditionalFormatting sqref="I12">
    <cfRule type="cellIs" dxfId="3" priority="2" operator="notEqual">
      <formula>0</formula>
    </cfRule>
  </conditionalFormatting>
  <conditionalFormatting sqref="I12">
    <cfRule type="cellIs" dxfId="2" priority="1" operator="notEqual">
      <formula>0</formula>
    </cfRule>
  </conditionalFormatting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  <hyperlink ref="I12" location="HL_Depn_Check" display="HL_Depn_Check" xr:uid="{00000000-0004-0000-06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34</vt:i4>
      </vt:variant>
    </vt:vector>
  </HeadingPairs>
  <TitlesOfParts>
    <vt:vector size="41" baseType="lpstr">
      <vt:lpstr>Cover</vt:lpstr>
      <vt:lpstr>Navigator</vt:lpstr>
      <vt:lpstr>Style Guide</vt:lpstr>
      <vt:lpstr>Depreciation Calculation</vt:lpstr>
      <vt:lpstr>Model Parameters</vt:lpstr>
      <vt:lpstr>Timing</vt:lpstr>
      <vt:lpstr>Error Checks</vt:lpstr>
      <vt:lpstr>BC_Capex</vt:lpstr>
      <vt:lpstr>Client_Name</vt:lpstr>
      <vt:lpstr>Days_in_Year</vt:lpstr>
      <vt:lpstr>Days_in_Yr</vt:lpstr>
      <vt:lpstr>Depn_Rate</vt:lpstr>
      <vt:lpstr>Economic_Life</vt:lpstr>
      <vt:lpstr>Example_Reporting_Month</vt:lpstr>
      <vt:lpstr>HL_1</vt:lpstr>
      <vt:lpstr>HL_3</vt:lpstr>
      <vt:lpstr>HL_4</vt:lpstr>
      <vt:lpstr>'Depreciation Calculation'!HL_5</vt:lpstr>
      <vt:lpstr>HL_5</vt:lpstr>
      <vt:lpstr>HL_6</vt:lpstr>
      <vt:lpstr>HL_7</vt:lpstr>
      <vt:lpstr>HL_8</vt:lpstr>
      <vt:lpstr>HL_Depn_Check</vt:lpstr>
      <vt:lpstr>HL_Model_Parameters</vt:lpstr>
      <vt:lpstr>HL_Navigator</vt:lpstr>
      <vt:lpstr>Model_Name</vt:lpstr>
      <vt:lpstr>Model_Start_Date</vt:lpstr>
      <vt:lpstr>Months_in_Half_Yr</vt:lpstr>
      <vt:lpstr>Months_in_Month</vt:lpstr>
      <vt:lpstr>Months_in_Qtr</vt:lpstr>
      <vt:lpstr>Months_in_Quarter</vt:lpstr>
      <vt:lpstr>Months_in_Year</vt:lpstr>
      <vt:lpstr>Months_Per_Year</vt:lpstr>
      <vt:lpstr>Overall_Error_Check</vt:lpstr>
      <vt:lpstr>Periodicity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2018-12-08T03:33:49Z</dcterms:modified>
</cp:coreProperties>
</file>